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https://netorg18886633-my.sharepoint.com/personal/mark_babybearanalytics_com/Documents/Example Models/FAQ-Example/"/>
    </mc:Choice>
  </mc:AlternateContent>
  <xr:revisionPtr revIDLastSave="16005" documentId="8_{B9E45981-9EB0-D245-84C9-AEECC78FEA90}" xr6:coauthVersionLast="47" xr6:coauthVersionMax="47" xr10:uidLastSave="{77879794-2634-9D4D-9566-66F20D0FE859}"/>
  <bookViews>
    <workbookView xWindow="16760" yWindow="-29680" windowWidth="35660" windowHeight="25580" xr2:uid="{5ACED644-F920-A848-96A5-62C1509D9DDE}"/>
  </bookViews>
  <sheets>
    <sheet name="Model" sheetId="1" r:id="rId1"/>
    <sheet name="Alternative Inputs" sheetId="2" r:id="rId2"/>
    <sheet name="IterationSettings" sheetId="3" r:id="rId3"/>
    <sheet name="IterationData_JS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E13" i="2" s="1"/>
  <c r="F13" i="2" s="1"/>
  <c r="G13" i="2" s="1"/>
  <c r="H13" i="2" s="1"/>
  <c r="D12" i="2"/>
  <c r="E12" i="2" s="1"/>
  <c r="F12" i="2" s="1"/>
  <c r="G12" i="2" s="1"/>
  <c r="H12" i="2" s="1"/>
  <c r="D36" i="1"/>
  <c r="E36" i="1" s="1"/>
  <c r="F36" i="1" s="1"/>
  <c r="G36" i="1" s="1"/>
  <c r="H36" i="1" s="1"/>
  <c r="H22" i="1"/>
  <c r="G22" i="1"/>
  <c r="F22" i="1"/>
  <c r="E22" i="1"/>
  <c r="D22" i="1"/>
  <c r="C22" i="1"/>
  <c r="H23" i="1"/>
  <c r="G23" i="1"/>
  <c r="F23" i="1"/>
  <c r="E23" i="1"/>
  <c r="D23" i="1"/>
  <c r="C23" i="1"/>
  <c r="H10" i="1"/>
  <c r="G10" i="1"/>
  <c r="F10" i="1"/>
  <c r="E10" i="1"/>
  <c r="D10" i="1"/>
  <c r="C10" i="1"/>
  <c r="D16" i="2"/>
  <c r="E16" i="2" s="1"/>
  <c r="F16" i="2" s="1"/>
  <c r="G16" i="2" s="1"/>
  <c r="H16" i="2" s="1"/>
  <c r="D15" i="2"/>
  <c r="E15" i="2" s="1"/>
  <c r="F15" i="2" s="1"/>
  <c r="G15" i="2" s="1"/>
  <c r="H15" i="2" s="1"/>
  <c r="C14" i="1" l="1"/>
  <c r="D14" i="1" l="1"/>
  <c r="C15" i="1"/>
  <c r="C19" i="1" s="1"/>
  <c r="C26" i="1" s="1"/>
  <c r="C30" i="1" s="1"/>
  <c r="C28" i="1" l="1"/>
  <c r="C32" i="1" s="1"/>
  <c r="E14" i="1"/>
  <c r="D15" i="1"/>
  <c r="D19" i="1" s="1"/>
  <c r="D26" i="1" s="1"/>
  <c r="D30" i="1" s="1"/>
  <c r="C35" i="1" l="1"/>
  <c r="C38" i="1" s="1"/>
  <c r="C33" i="1"/>
  <c r="D28" i="1"/>
  <c r="D32" i="1" s="1"/>
  <c r="F14" i="1"/>
  <c r="E15" i="1"/>
  <c r="E19" i="1" s="1"/>
  <c r="E26" i="1" s="1"/>
  <c r="E30" i="1" s="1"/>
  <c r="D35" i="1" l="1"/>
  <c r="D38" i="1" s="1"/>
  <c r="D33" i="1"/>
  <c r="E28" i="1"/>
  <c r="G14" i="1"/>
  <c r="F15" i="1"/>
  <c r="F19" i="1" s="1"/>
  <c r="F26" i="1" s="1"/>
  <c r="F30" i="1" s="1"/>
  <c r="E32" i="1" l="1"/>
  <c r="E35" i="1" s="1"/>
  <c r="E38" i="1" s="1"/>
  <c r="F28" i="1"/>
  <c r="F32" i="1" s="1"/>
  <c r="H14" i="1"/>
  <c r="H15" i="1" s="1"/>
  <c r="H19" i="1" s="1"/>
  <c r="H26" i="1" s="1"/>
  <c r="H30" i="1" s="1"/>
  <c r="G15" i="1"/>
  <c r="G19" i="1" s="1"/>
  <c r="G26" i="1" s="1"/>
  <c r="G30" i="1" s="1"/>
  <c r="E33" i="1" l="1"/>
  <c r="F35" i="1"/>
  <c r="F38" i="1" s="1"/>
  <c r="F33" i="1"/>
  <c r="G28" i="1"/>
  <c r="G32" i="1" s="1"/>
  <c r="H28" i="1"/>
  <c r="H32" i="1" l="1"/>
  <c r="H35" i="1" s="1"/>
  <c r="H38" i="1" s="1"/>
  <c r="G35" i="1"/>
  <c r="G38" i="1" s="1"/>
  <c r="G33" i="1"/>
  <c r="H33" i="1" l="1"/>
</calcChain>
</file>

<file path=xl/sharedStrings.xml><?xml version="1.0" encoding="utf-8"?>
<sst xmlns="http://schemas.openxmlformats.org/spreadsheetml/2006/main" count="281" uniqueCount="226">
  <si>
    <t>Expand?</t>
  </si>
  <si>
    <t>Yes</t>
  </si>
  <si>
    <t>Capital w/ Expansion</t>
  </si>
  <si>
    <t>Reference</t>
  </si>
  <si>
    <t>m$</t>
  </si>
  <si>
    <t>Efficiency Improvement w/ Expansion</t>
  </si>
  <si>
    <t>%</t>
  </si>
  <si>
    <t>Capacity Improvement w/ Expansion</t>
  </si>
  <si>
    <t>Expansion Success</t>
  </si>
  <si>
    <t>Base</t>
  </si>
  <si>
    <t>Base Capacity Reliability</t>
  </si>
  <si>
    <t>Capital Spend</t>
  </si>
  <si>
    <t>Calculated</t>
  </si>
  <si>
    <t>Starting Debt</t>
  </si>
  <si>
    <t>Long Term Interest Rate</t>
  </si>
  <si>
    <t>Debt</t>
  </si>
  <si>
    <t>Interest Payments</t>
  </si>
  <si>
    <t>Budget (Operating)</t>
  </si>
  <si>
    <t>Maintain</t>
  </si>
  <si>
    <t>Assigned G&amp;A</t>
  </si>
  <si>
    <t>Available for Production COGS</t>
  </si>
  <si>
    <t>COGS Unit Cost</t>
  </si>
  <si>
    <t>$</t>
  </si>
  <si>
    <t>Efficiency/Yield</t>
  </si>
  <si>
    <t>Capacity</t>
  </si>
  <si>
    <t>units</t>
  </si>
  <si>
    <t>Price</t>
  </si>
  <si>
    <t>Produced Units</t>
  </si>
  <si>
    <t>Revenue</t>
  </si>
  <si>
    <t>Realized COGS Total</t>
  </si>
  <si>
    <t>Gross Margin</t>
  </si>
  <si>
    <t>Gross Margin %</t>
  </si>
  <si>
    <t>EBITDA</t>
  </si>
  <si>
    <t xml:space="preserve">EBITDA </t>
  </si>
  <si>
    <t>Goal</t>
  </si>
  <si>
    <t>Cashflow</t>
  </si>
  <si>
    <t>No</t>
  </si>
  <si>
    <t>High</t>
  </si>
  <si>
    <t>Low</t>
  </si>
  <si>
    <t>Higher</t>
  </si>
  <si>
    <t>Lower</t>
  </si>
  <si>
    <t>Configuration Type</t>
  </si>
  <si>
    <t>Configuration Data</t>
  </si>
  <si>
    <t>Metadata</t>
  </si>
  <si>
    <t>Saved Analysis State</t>
  </si>
  <si>
    <t>Current Analysis State</t>
  </si>
  <si>
    <t>Saved Probability State</t>
  </si>
  <si>
    <t>Current Probability State</t>
  </si>
  <si>
    <t>Calculated Instance Likelihoods</t>
  </si>
  <si>
    <t>Base Case Values</t>
  </si>
  <si>
    <t>{"areas":{"0":{"variables":{"0":{"initialValues":{"case":"Yes","values":[1]}}}},"1":{"variables":{"0":{"initialValues":{"case":"Maintain","values":[250,260,270.4,281.216,292.46464,304.1632256]}}}},"2":{"variables":{"0":{"initialValues":{"case":"Base","values":[10,10.5,11.025,11.57625,12.1550625,12.762815625]}}}},"3":{"variables":{"0":{"initialValues":{"case":"Base","values":[0.06]}}}},"4":{"variables":{"0":{"initialValues":{"case":"Base","values":[0.95]}},"1":{"initialValues":{"case":"Base","values":[0.9]}}}}},"version":"1.0"}</t>
  </si>
  <si>
    <t>Areas</t>
  </si>
  <si>
    <t>[{"id":0,"type":"Decision","label":"Expansion","variables":[{"id":0,"label":"Expand?","labelCell":"Model!A2","caseCell":"Model!B2","valueRange":"Model!C2:C2","sheetName":"Model","initialValues":{"case":"Yes","values":[1]},"alternativeValues":[{"id":"1750376002177-0","case":"No","location":"'Alternative Inputs'!C2","values":[0]}],"alternativeValuesRange":"","isColumnOriented":false,"cellReferences":["Model!C2:C2"]}]},{"id":1,"type":"Decision","label":"Budget","variables":[{"id":0,"label":"Budget (Operating)","labelCell":"Model!A17","caseCell":"Model!B17","valueRange":"Model!C17:H17","sheetName":"Model","initialValues":{"case":"Maintain","values":[250,260,270.4,281.216,292.46464,304.1632256]},"alternativeValues":[{"id":"1750376074212-0","case":"Higher","location":"'Alternative Inputs'!C12:H12","values":[250,270,291.6,314.928,340.12224,367.3320192]},{"id":"1750376074230-1","case":"Lower","location":"'Alternative Inputs'!C13:H13","values":[250,250,250,250,250,250]}],"alternativeValuesRange":"","isColumnOriented":false,"units":{"reference":"Model!Model!J28","value":"m$"},"referenceValues":{"reference":"Model!Model!C1:H1","values":[{"label":"Ref 1","value":2025,"reference":"Model!Model!C1:H1"},{"label":"Ref 2","value":2026,"reference":"Model!Model!C1:H1"},{"label":"Ref 3","value":2027,"reference":"Model!Model!C1:H1"},{"label":"Ref 4","value":2028,"reference":"Model!Model!C1:H1"},{"label":"Ref 5","value":2029,"reference":"Model!Model!C1:H1"},{"label":"Ref 6","value":2030,"reference":"Model!Model!C1:H1"}]},"cellReferences":["Model!C17:H17"]}]},{"id":2,"type":"Uncertainty","label":"Pricing","variables":[{"id":0,"label":"Price","labelCell":"Model!A25","caseCell":"Model!B25","valueRange":"Model!C25:H25","sheetName":"Model","initialValues":{"case":"Base","values":[10,10.5,11.025,11.57625,12.1550625,12.762815625]},"alternativeValues":[{"id":"1750376077977-0","case":"High","location":"'Alternative Inputs'!C15:H15","values":[10,10.8,11.664,12.59712,13.6048896,14.693280768]},{"id":"1750376078003-1","case":"Low","location":"'Alternative Inputs'!C16:H16","values":[10,9,8.1,8.1,8.1,8.1]}],"alternativeValuesRange":"","isColumnOriented":false,"units":{"reference":"Model!Model!J25","value":"$"},"referenceValues":{"reference":"Model!Model!C1:H1","values":[{"label":"Ref 1","value":2025,"reference":"Model!Model!C1:H1"},{"label":"Ref 2","value":2026,"reference":"Model!Model!C1:H1"},{"label":"Ref 3","value":2027,"reference":"Model!Model!C1:H1"},{"label":"Ref 4","value":2028,"reference":"Model!Model!C1:H1"},{"label":"Ref 5","value":2029,"reference":"Model!Model!C1:H1"},{"label":"Ref 6","value":2030,"reference":"Model!Model!C1:H1"}]},"cellReferences":["Model!C25:H25"]}]},{"id":3,"type":"Uncertainty","label":"Interest Rate","variables":[{"id":0,"label":"Long Term Interest Rate","labelCell":"Model!A13","caseCell":"Model!B13","valueRange":"Model!C13:C13","sheetName":"Model","initialValues":{"case":"Base","values":[0.06]},"alternativeValues":[{"id":"1750376069916-0","case":"High","location":"'Alternative Inputs'!C9","values":[0.08]},{"id":"1750376069932-1","case":"Low","location":"'Alternative Inputs'!C10","values":[0.04]}],"alternativeValuesRange":"","isColumnOriented":false,"units":{"reference":"Model!Model!J4","value":"%"},"cellReferences":["Model!C13:C13"]}]},{"id":4,"type":"Uncertainty","label":"Other","variables":[{"id":0,"label":"Expansion Success","labelCell":"Model!A7","caseCell":"Model!B7","valueRange":"Model!C7:C7","sheetName":"Model","initialValues":{"case":"Base","values":[0.95]},"alternativeValues":[{"id":"1750376055381-0","case":"High","location":"'Alternative Inputs'!C4","values":[1]},{"id":"1750376055413-1","case":"Low","location":"'Alternative Inputs'!C5","values":[0.8]}],"alternativeValuesRange":"","isColumnOriented":false,"units":{"reference":"Model!Model!J4","value":"%"},"cellReferences":["Model!C7:C7"]},{"id":1,"label":"Base Capacity Reliability","labelCell":"Model!A8","caseCell":"Model!B8","valueRange":"Model!C8:C8","sheetName":"Model","initialValues":{"case":"Base","values":[0.9]},"alternativeValues":[{"id":"1750376062634-0","case":"High","location":"'Alternative Inputs'!C6","values":[0.95]},{"id":"1750376062644-1","case":"Low","location":"'Alternative Inputs'!C7","values":[0.85]}],"alternativeValuesRange":"","isColumnOriented":false,"units":{"reference":"Model!Model!J4","value":"%"},"cellReferences":["Model!C8:C8"]}]}]</t>
  </si>
  <si>
    <t>ResultCells</t>
  </si>
  <si>
    <t>[{"id":0,"sheetName":"Model","label":"EBITDA","cellReferences":["Model!C35","Model!D35","Model!E35","Model!F35","Model!G35","Model!H35"],"values":[34.7,80.82925,113.9983325,154.660165576,177.862768451504,203.133655869139],"units":{"reference":"Model!Model!J28","value":"m$"},"referenceValues":{"reference":"Model!Model!C1:H1","values":[{"label":"Ref 1","value":2025,"reference":"Model!Model!C1:H1"},{"label":"Ref 2","value":2026,"reference":"Model!Model!C1:H1"},{"label":"Ref 3","value":2027,"reference":"Model!Model!C1:H1"},{"label":"Ref 4","value":2028,"reference":"Model!Model!C1:H1"},{"label":"Ref 5","value":2029,"reference":"Model!Model!C1:H1"},{"label":"Ref 6","value":2030,"reference":"Model!Model!C1:H1"}]}},{"id":1,"sheetName":"Model","label":"Cashflow","cellReferences":["Model!C38","Model!D38","Model!E38","Model!F38","Model!G38","Model!H38"],"values":[2.20000000000002,-85.67075,17.9983325000001,123.060165576,156.262768451504,181.533655869139],"units":{"reference":"Model!Model!J28","value":"m$"},"referenceValues":{"reference":"Model!Model!C1:H1","values":[{"label":"Ref 1","value":2025,"reference":"Model!Model!C1:H1"},{"label":"Ref 2","value":2026,"reference":"Model!Model!C1:H1"},{"label":"Ref 3","value":2027,"reference":"Model!Model!C1:H1"},{"label":"Ref 4","value":2028,"reference":"Model!Model!C1:H1"},{"label":"Ref 5","value":2029,"reference":"Model!Model!C1:H1"},{"label":"Ref 6","value":2030,"reference":"Model!Model!C1:H1"}]}},{"id":2,"sheetName":"Model","label":"Revenue","cellReferences":["Model!C28","Model!D28","Model!E28","Model!F28","Model!G28","Model!H28"],"values":[277.2,324.32925,363.3983325,414.276165576,448.727408451504,485.696881469139],"units":{"reference":"Model!Model!J28","value":"m$"},"referenceValues":{"reference":"Model!Model!C1:H1","values":[{"label":"Ref 1","value":2025,"reference":"Model!Model!C1:H1"},{"label":"Ref 2","value":2026,"reference":"Model!Model!C1:H1"},{"label":"Ref 3","value":2027,"reference":"Model!Model!C1:H1"},{"label":"Ref 4","value":2028,"reference":"Model!Model!C1:H1"},{"label":"Ref 5","value":2029,"reference":"Model!Model!C1:H1"},{"label":"Ref 6","value":2030,"reference":"Model!Model!C1:H1"}]}}]</t>
  </si>
  <si>
    <t>Saved Goal Configuration</t>
  </si>
  <si>
    <t>[{"id":"db8ebfc4-60be-4587-89e8-509b75fa7ce6","label":"Goal","associatedTrackedResultLabel":"EBITDA","cellReference":"Model!C36:H36","valueType":"array","snapshottedValue":[35,38.5,42.35,46.585,51.2435,56.36785]}]</t>
  </si>
  <si>
    <t>Current Goal Configuration</t>
  </si>
  <si>
    <t>{
  "type": "config",
  "inputs": [
    {
      "areaType": "Decision",
      "areaLabel": "Expansion",
      "validCases": [
        "Yes",
        "No"
      ],
      "variables": [
        {
          "variableLabel": "Expand?",
          "units": null,
          "referenceValue": null,
          "valueCount": 1
        }
      ]
    },
    {
      "areaType": "Decision",
      "areaLabel": "Budget",
      "validCases": [
        "Maintain",
        "Higher",
        "Lower"
      ],
      "variables": [
        {
          "variableLabel": "Budget (Operating)",
          "units": "m$",
          "referenceValue": [
            2025,
            2026,
            2027,
            2028,
            2029,
            2030
          ],
          "valueCount": 6
        }
      ]
    },
    {
      "areaType": "Uncertainty",
      "areaLabel": "Pricing",
      "validCases": [
        "Base",
        "High",
        "Low"
      ],
      "variables": [
        {
          "variableLabel": "Price",
          "units": "$",
          "referenceValue": [
            2025,
            2026,
            2027,
            2028,
            2029,
            2030
          ],
          "valueCount": 6
        }
      ]
    },
    {
      "areaType": "Uncertainty",
      "areaLabel": "Interest Rate",
      "validCases": [
        "Base",
        "High",
        "Low"
      ],
      "variables": [
        {
          "variableLabel": "Long Term Interest Rate",
          "units": "%",
          "referenceValue": null,
          "valueCount": 1
        }
      ]
    },
    {
      "areaType": "Uncertainty",
      "areaLabel": "Other",
      "validCases": [
        "Base",
        "High",
        "Low"
      ],
      "variables": [
        {
          "variableLabel": "Expansion Success",
          "units": "%",
          "referenceValue": null,
          "valueCount": 1
        },
        {
          "variableLabel": "Base Capacity Reliability",
          "units": "%",
          "referenceValue": null,
          "valueCount": 1
        }
      ]
    }
  ],
  "results": [
    {
      "resultLabel": "EBITDA",
      "units": "m$",
      "referenceValue": [
        2025,
        2026,
        2027,
        2028,
        2029,
        2030
      ],
      "cellCount": 6
    },
    {
      "resultLabel": "Cashflow",
      "units": "m$",
      "referenceValue": [
        2025,
        2026,
        2027,
        2028,
        2029,
        2030
      ],
      "cellCount": 6
    },
    {
      "resultLabel": "Revenue",
      "units": "m$",
      "referenceValue": [
        2025,
        2026,
        2027,
        2028,
        2029,
        2030
      ],
      "cellCount": 6
    }
  ],
  "goalDefinitions": [
    {
      "id": "db8ebfc4-60be-4587-89e8-509b75fa7ce6",
      "label": "Goal",
      "associatedTrackedResultLabel": "EBITDA",
      "cellReference": "Model!C36:H36",
      "valueType": "array",
      "snapshottedValue": [
        35,
        38.5,
        42.35,
        46.585,
        51.2435,
        56.36785
      ]
    }
  ]
}</t>
  </si>
  <si>
    <t>{
  "version": "1.0.0",
  "probabilities": {
    "Pricing": {
      "cases": {
        "Base": 40,
        "High": 30,
        "Low": 30
      },
      "_hidden": {}
    },
    "Interest Rate": {
      "cases": {
        "Base": 50,
        "High": 10,
        "Low": 40
      },
      "_hidden": {}
    },
    "Other": {
      "cases": {
        "Base": 70,
        "High": 20,
        "Low": 10
      },
      "_hidden": {}
    }
  },
  "ui": {
    "showArchivedCases": false
  }
}</t>
  </si>
  <si>
    <t>{
  "version": "1.0.0",
  "sourceIterationDataHash": "-547f0dbb",
  "sourceProbabilityHash": "-4a9b2f92",
  "instanceLikelihoods": [
    {
      "instanceId": 1,
      "likelihood": 0.13999999999999999
    },
    {
      "instanceId": 2,
      "likelihood": 0.04000000000000001
    },
    {
      "instanceId": 3,
      "likelihood": 0.020000000000000004
    },
    {
      "instanceId": 4,
      "likelihood": 0.028000000000000004
    },
    {
      "instanceId": 5,
      "likelihood": 0.008000000000000002
    },
    {
      "instanceId": 6,
      "likelihood": 0.004000000000000001
    },
    {
      "instanceId": 7,
      "likelihood": 0.11200000000000002
    },
    {
      "instanceId": 8,
      "likelihood": 0.03200000000000001
    },
    {
      "instanceId": 9,
      "likelihood": 0.016000000000000004
    },
    {
      "instanceId": 10,
      "likelihood": 0.105
    },
    {
      "instanceId": 11,
      "likelihood": 0.03
    },
    {
      "instanceId": 12,
      "likelihood": 0.015
    },
    {
      "instanceId": 13,
      "likelihood": 0.020999999999999998
    },
    {
      "instanceId": 14,
      "likelihood": 0.006
    },
    {
      "instanceId": 15,
      "likelihood": 0.003
    },
    {
      "instanceId": 16,
      "likelihood": 0.08399999999999999
    },
    {
      "instanceId": 17,
      "likelihood": 0.024
    },
    {
      "instanceId": 18,
      "likelihood": 0.012
    },
    {
      "instanceId": 19,
      "likelihood": 0.105
    },
    {
      "instanceId": 20,
      "likelihood": 0.03
    },
    {
      "instanceId": 21,
      "likelihood": 0.015
    },
    {
      "instanceId": 22,
      "likelihood": 0.020999999999999998
    },
    {
      "instanceId": 23,
      "likelihood": 0.006
    },
    {
      "instanceId": 24,
      "likelihood": 0.003
    },
    {
      "instanceId": 25,
      "likelihood": 0.08399999999999999
    },
    {
      "instanceId": 26,
      "likelihood": 0.024
    },
    {
      "instanceId": 27,
      "likelihood": 0.012
    },
    {
      "instanceId": 28,
      "likelihood": 0.13999999999999999
    },
    {
      "instanceId": 29,
      "likelihood": 0.04000000000000001
    },
    {
      "instanceId": 30,
      "likelihood": 0.020000000000000004
    },
    {
      "instanceId": 31,
      "likelihood": 0.028000000000000004
    },
    {
      "instanceId": 32,
      "likelihood": 0.008000000000000002
    },
    {
      "instanceId": 33,
      "likelihood": 0.004000000000000001
    },
    {
      "instanceId": 34,
      "likelihood": 0.11200000000000002
    },
    {
      "instanceId": 35,
      "likelihood": 0.03200000000000001
    },
    {
      "instanceId": 36,
      "likelihood": 0.016000000000000004
    },
    {
      "instanceId": 37,
      "likelihood": 0.105
    },
    {
      "instanceId": 38,
      "likelihood": 0.03
    },
    {
      "instanceId": 39,
      "likelihood": 0.015
    },
    {
      "instanceId": 40,
      "likelihood": 0.020999999999999998
    },
    {
      "instanceId": 41,
      "likelihood": 0.006
    },
    {
      "instanceId": 42,
      "likelihood": 0.003
    },
    {
      "instanceId": 43,
      "likelihood": 0.08399999999999999
    },
    {
      "instanceId": 44,
      "likelihood": 0.024
    },
    {
      "instanceId": 45,
      "likelihood": 0.012
    },
    {
      "instanceId": 46,
      "likelihood": 0.105
    },
    {
      "instanceId": 47,
      "likelihood": 0.03
    },
    {
      "instanceId": 48,
      "likelihood": 0.015
    },
    {
      "instanceId": 49,
      "likelihood": 0.020999999999999998
    },
    {
      "instanceId": 50,
      "likelihood": 0.006
    },
    {
      "instanceId": 51,
      "likelihood": 0.003
    },
    {
      "instanceId": 52,
      "likelihood": 0.08399999999999999
    },
    {
      "instanceId": 53,
      "likelihood": 0.024
    },
    {
      "instanceId": 54,
      "likelihood": 0.012
    },
    {
      "instanceId": 55,
      "likelihood": 0.13999999999999999
    },
    {
      "instanceId": 56,
      "likelihood": 0.04000000000000001
    },
    {
      "instanceId": 57,
      "likelihood": 0.020000000000000004
    },
    {
      "instanceId": 58,
      "likelihood": 0.028000000000000004
    },
    {
      "instanceId": 59,
      "likelihood": 0.008000000000000002
    },
    {
      "instanceId": 60,
      "likelihood": 0.004000000000000001
    },
    {
      "instanceId": 61,
      "likelihood": 0.11200000000000002
    },
    {
      "instanceId": 62,
      "likelihood": 0.03200000000000001
    },
    {
      "instanceId": 63,
      "likelihood": 0.016000000000000004
    },
    {
      "instanceId": 64,
      "likelihood": 0.105
    },
    {
      "instanceId": 65,
      "likelihood": 0.03
    },
    {
      "instanceId": 66,
      "likelihood": 0.015
    },
    {
      "instanceId": 67,
      "likelihood": 0.020999999999999998
    },
    {
      "instanceId": 68,
      "likelihood": 0.006
    },
    {
      "instanceId": 69,
      "likelihood": 0.003
    },
    {
      "instanceId": 70,
      "likelihood": 0.08399999999999999
    },
    {
      "instanceId": 71,
      "likelihood": 0.024
    },
    {
      "instanceId": 72,
      "likelihood": 0.012
    },
    {
      "instanceId": 73,
      "likelihood": 0.105
    },
    {
      "instanceId": 74,
      "likelihood": 0.03
    },
    {
      "instanceId": 75,
      "likelihood": 0.015
    },
    {
      "instanceId": 76,
      "likelihood": 0.020999999999999998
    },
    {
      "instanceId": 77,
      "likelihood": 0.006
    },
    {
      "instanceId": 78,
      "likelihood": 0.003
    },
    {
      "instanceId": 79,
      "likelihood": 0.08399999999999999
    },
    {
      "instanceId": 80,
      "likelihood": 0.024
    },
    {
      "instanceId": 81,
      "likelihood": 0.012
    },
    {
      "instanceId": 82,
      "likelihood": 0.13999999999999999
    },
    {
      "instanceId": 83,
      "likelihood": 0.04000000000000001
    },
    {
      "instanceId": 84,
      "likelihood": 0.020000000000000004
    },
    {
      "instanceId": 85,
      "likelihood": 0.028000000000000004
    },
    {
      "instanceId": 86,
      "likelihood": 0.008000000000000002
    },
    {
      "instanceId": 87,
      "likelihood": 0.004000000000000001
    },
    {
      "instanceId": 88,
      "likelihood": 0.11200000000000002
    },
    {
      "instanceId": 89,
      "likelihood": 0.03200000000000001
    },
    {
      "instanceId": 90,
      "likelihood": 0.016000000000000004
    },
    {
      "instanceId": 91,
      "likelihood": 0.105
    },
    {
      "instanceId": 92,
      "likelihood": 0.03
    },
    {
      "instanceId": 93,
      "likelihood": 0.015
    },
    {
      "instanceId": 94,
      "likelihood": 0.020999999999999998
    },
    {
      "instanceId": 95,
      "likelihood": 0.006
    },
    {
      "instanceId": 96,
      "likelihood": 0.003
    },
    {
      "instanceId": 97,
      "likelihood": 0.08399999999999999
    },
    {
      "instanceId": 98,
      "likelihood": 0.024
    },
    {
      "instanceId": 99,
      "likelihood": 0.012
    },
    {
      "instanceId": 100,
      "likelihood": 0.105
    },
    {
      "instanceId": 101,
      "likelihood": 0.03
    },
    {
      "instanceId": 102,
      "likelihood": 0.015
    },
    {
      "instanceId": 103,
      "likelihood": 0.020999999999999998
    },
    {
      "instanceId": 104,
      "likelihood": 0.006
    },
    {
      "instanceId": 105,
      "likelihood": 0.003
    },
    {
      "instanceId": 106,
      "likelihood": 0.08399999999999999
    },
    {
      "instanceId": 107,
      "likelihood": 0.024
    },
    {
      "instanceId": 108,
      "likelihood": 0.012
    },
    {
      "instanceId": 109,
      "likelihood": 0.13999999999999999
    },
    {
      "instanceId": 110,
      "likelihood": 0.04000000000000001
    },
    {
      "instanceId": 111,
      "likelihood": 0.020000000000000004
    },
    {
      "instanceId": 112,
      "likelihood": 0.028000000000000004
    },
    {
      "instanceId": 113,
      "likelihood": 0.008000000000000002
    },
    {
      "instanceId": 114,
      "likelihood": 0.004000000000000001
    },
    {
      "instanceId": 115,
      "likelihood": 0.11200000000000002
    },
    {
      "instanceId": 116,
      "likelihood": 0.03200000000000001
    },
    {
      "instanceId": 117,
      "likelihood": 0.016000000000000004
    },
    {
      "instanceId": 118,
      "likelihood": 0.105
    },
    {
      "instanceId": 119,
      "likelihood": 0.03
    },
    {
      "instanceId": 120,
      "likelihood": 0.015
    },
    {
      "instanceId": 121,
      "likelihood": 0.020999999999999998
    },
    {
      "instanceId": 122,
      "likelihood": 0.006
    },
    {
      "instanceId": 123,
      "likelihood": 0.003
    },
    {
      "instanceId": 124,
      "likelihood": 0.08399999999999999
    },
    {
      "instanceId": 125,
      "likelihood": 0.024
    },
    {
      "instanceId": 126,
      "likelihood": 0.012
    },
    {
      "instanceId": 127,
      "likelihood": 0.105
    },
    {
      "instanceId": 128,
      "likelihood": 0.03
    },
    {
      "instanceId": 129,
      "likelihood": 0.015
    },
    {
      "instanceId": 130,
      "likelihood": 0.020999999999999998
    },
    {
      "instanceId": 131,
      "likelihood": 0.006
    },
    {
      "instanceId": 132,
      "likelihood": 0.003
    },
    {
      "instanceId": 133,
      "likelihood": 0.08399999999999999
    },
    {
      "instanceId": 134,
      "likelihood": 0.024
    },
    {
      "instanceId": 135,
      "likelihood": 0.012
    },
    {
      "instanceId": 136,
      "likelihood": 0.13999999999999999
    },
    {
      "instanceId": 137,
      "likelihood": 0.04000000000000001
    },
    {
      "instanceId": 138,
      "likelihood": 0.020000000000000004
    },
    {
      "instanceId": 139,
      "likelihood": 0.028000000000000004
    },
    {
      "instanceId": 140,
      "likelihood": 0.008000000000000002
    },
    {
      "instanceId": 141,
      "likelihood": 0.004000000000000001
    },
    {
      "instanceId": 142,
      "likelihood": 0.11200000000000002
    },
    {
      "instanceId": 143,
      "likelihood": 0.03200000000000001
    },
    {
      "instanceId": 144,
      "likelihood": 0.016000000000000004
    },
    {
      "instanceId": 145,
      "likelihood": 0.105
    },
    {
      "instanceId": 146,
      "likelihood": 0.03
    },
    {
      "instanceId": 147,
      "likelihood": 0.015
    },
    {
      "instanceId": 148,
      "likelihood": 0.020999999999999998
    },
    {
      "instanceId": 149,
      "likelihood": 0.006
    },
    {
      "instanceId": 150,
      "likelihood": 0.003
    },
    {
      "instanceId": 151,
      "likelihood": 0.08399999999999999
    },
    {
      "instanceId": 152,
      "likelihood": 0.024
    },
    {
      "instanceId": 153,
      "likelihood": 0.012
    },
    {
      "instanceId": 154,
      "likelihood": 0.105
    },
    {
      "instanceId": 155,
      "likelihood": 0.03
    },
    {
      "instanceId": 156,
      "likelihood": 0.015
    },
    {
      "instanceId": 157,
      "likelihood": 0.020999999999999998
    },
    {
      "instanceId": 158,
      "likelihood": 0.006
    },
    {
      "instanceId": 159,
      "likelihood": 0.003
    },
    {
      "instanceId": 160,
      "likelihood": 0.08399999999999999
    },
    {
      "instanceId": 161,
      "likelihood": 0.024
    },
    {
      "instanceId": 162,
      "likelihood": 0.012
    }
  ]
}</t>
  </si>
  <si>
    <t>{
  "probabilities": {
    "version": "1.0.0",
    "probabilities": {
      "Pricing": {
        "cases": {
          "Base": 40,
          "High": 30,
          "Low": 30
        },
        "_hidden": {}
      },
      "Interest Rate": {
        "cases": {
          "Base": 50,
          "High": 10,
          "Low": 40
        },
        "_hidden": {}
      },
      "Other": {
        "cases": {
          "Base": 70,
          "High": 20,
          "Low": 10
        },
        "_hidden": {}
      }
    },
    "ui": {
      "showArchivedCases": false
    }
  },
  "dashboard": {
    "version": "1.0.0",
    "visualizations": [
      {
        "id": "viz_1750901581629",
        "title": "New Table",
        "type": "newtable",
        "order": 3,
        "size": {
          "width": 1,
          "height": 2
        },
        "config": {
          "selectedVariable": "Result: Cashflow",
          "transformation": "npv_0",
          "transformationOptions": {
            "discountRate": 0.12
          },
          "settingsExpanded": true,
          "groupBy": "decision",
          "viewMode": "expectedValue",
          "showCaseColumns": false,
          "heatmapType": "none",
          "firstColumnWidth": 120,
          "sortState": {},
          "action": "update",
          "size": {
            "width": 1,
            "height": 2
          },
          "order": 3
        }
      },
      {
        "id": "viz_1750901984217",
        "title": "Cumulative Distribution Plot",
        "type": "cdpchart",
        "order": 2,
        "size": {
          "width": 3,
          "height": 4
        },
        "config": {
          "selectedVariable": "Result: Cashflow",
          "transformation": "npv_0",
          "transformationOptions": {
            "discountRate": 0.12
          },
          "settingsExpanded": true,
          "legendPosition": "bottom",
          "groupBy": "decision",
          "viewMode": "CumProb",
          "sortState": {},
          "action": "update",
          "order": 2
        }
      },
      {
        "id": "viz_1750902133096",
        "title": "New Table",
        "type": "newtable",
        "order": 1,
        "size": {
          "width": 1,
          "height": 2
        },
        "config": {
          "selectedVariable": "Result: Cashflow",
          "transformation": "none",
          "transformationOptions": {},
          "settingsExpanded": true,
          "groupBy": "decision",
          "viewMode": "expectedValue",
          "showCaseColumns": false,
          "heatmapType": "none",
          "sortState": {},
          "action": "update",
          "size": {
            "width": 1,
            "height": 2
          },
          "order": 1
        }
      },
      {
        "id": "viz_1750902571631",
        "title": "Range Chart",
        "type": "range",
        "order": 4,
        "size": {
          "width": 4,
          "height": 2
        },
        "config": {
          "selectedVariable": "Result: Cashflow",
          "transformation": "none",
          "transformationOptions": {},
          "settingsExpanded": true,
          "legendPosition": "none",
          "groupBy": "decision",
          "viewMode": "range",
          "sortState": {},
          "action": "update",
          "order": 4
        }
      }
    ],
    "layout": {
      "selectedCases": [
        "No",
        "Maintain",
        "Lower",
        "Base",
        "High",
        "Low",
        "Yes",
        "Higher"
      ],
      "displayedCases": [
        {
          "caseId": "No",
          "areaId": "Expansion",
          "state": "selected"
        },
        {
          "caseId": "Maintain",
          "areaId": "Budget",
          "state": "selected"
        },
        {
          "caseId": "Lower",
          "areaId": "Budget",
          "state": "selected"
        },
        {
          "caseId": "Base",
          "areaId": "Pricing",
          "state": "selected"
        },
        {
          "caseId": "High",
          "areaId": "Pricing",
          "state": "selected"
        },
        {
          "caseId": "Low",
          "areaId": "Pricing",
          "state": "selected"
        },
        {
          "caseId": "Base",
          "areaId": "Interest Rate",
          "state": "selected"
        },
        {
          "caseId": "High",
          "areaId": "Interest Rate",
          "state": "selected"
        },
        {
          "caseId": "Low",
          "areaId": "Interest Rate",
          "state": "selected"
        },
        {
          "caseId": "Base",
          "areaId": "Other",
          "state": "selected"
        },
        {
          "caseId": "High",
          "areaId": "Other",
          "state": "selected"
        },
        {
          "caseId": "Low",
          "areaId": "Other",
          "state": "selected"
        },
        {
          "caseId": "Yes",
          "areaId": "Expansion",
          "state": "selected"
        },
        {
          "caseId": "Higher",
          "areaId": "Budget",
          "state": "selected"
        }
      ],
      "displayedGoalLabels": [],
      "instanceSelection": {
        "areaLabels": {
          "decision": [
            "Expansion",
            "Budget"
          ],
          "uncertainty": [
            "Pricing",
            "Interest Rate",
            "Other"
          ]
        },
        "selectedInstances": [],
        "chosenInstanceId": null,
        "hasUpdatedExcel": false,
        "hasRestored": false
      },
      "firstColumnWidth": 180,
      "isAnalysisTreeCollapsed": false
    }
  }
}</t>
  </si>
  <si>
    <t>{
  "type": "iteration",
  "instance": 1,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34.7,
        80.82925,
        113.9983325,
        154.660165576,
        177.862768451504,
        203.133655869139
      ]
    },
    "Cashflow": {
      "resultLabel": "Cashflow",
      "values": [
        2.20000000000002,
        -85.67075,
        17.9983325,
        123.060165576,
        156.262768451504,
        181.533655869139
      ]
    },
    "Revenue": {
      "resultLabel": "Revenue",
      "values": [
        277.2,
        324.32925,
        363.3983325,
        414.276165576,
        448.727408451504,
        485.696881469139
      ]
    }
  }
}</t>
  </si>
  <si>
    <t>{
  "type": "iteration",
  "instance": 2,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50.1,
        98.737,
        134.011574,
        177.422592256,
        202.518120564224,
        229.820297708103
      ]
    },
    "Cashflow": {
      "resultLabel": "Cashflow",
      "values": [
        17.6,
        -67.763,
        38.011574,
        145.822592256,
        180.918120564224,
        208.220297708103
      ]
    },
    "Revenue": {
      "resultLabel": "Revenue",
      "values": [
        292.6,
        342.237,
        383.411574,
        437.038592256,
        473.382760564224,
        512.383523308103
      ]
    }
  }
}</t>
  </si>
  <si>
    <t>{
  "type": "iteration",
  "instance": 3,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19.3,
        58.942,
        87.66512,
        122.792768224,
        143.345275493696,
        165.77235729459
      ]
    },
    "Cashflow": {
      "resultLabel": "Cashflow",
      "values": [
        -13.2,
        -107.558,
        -8.33488000000003,
        91.192768224,
        121.745275493696,
        144.17235729459
      ]
    },
    "Revenue": {
      "resultLabel": "Revenue",
      "values": [
        261.8,
        302.442,
        337.06512,
        382.408768224,
        414.209915493696,
        448.33558289459
      ]
    }
  }
}</t>
  </si>
  <si>
    <t>{
  "type": "iteration",
  "instance": 4,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33.6000000000001,
        76.916,
        107.685645,
        146.690647576,
        169.134774551504,
        193.609262274139
      ]
    },
    "Cashflow": {
      "resultLabel": "Cashflow",
      "values": [
        -1.39999999999995,
        -95.084,
        4.68564499999997,
        107.890647576,
        140.334774551504,
        164.809262274139
      ]
    },
    "Revenue": {
      "resultLabel": "Revenue",
      "values": [
        273.6,
        314.916,
        350.085645,
        399.106647576,
        432.799414551504,
        468.972487874139
      ]
    }
  }
}</t>
  </si>
  <si>
    <t>{
  "type": "iteration",
  "instance": 5,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48.8,
        94.304,
        126.965724,
        168.619584256,
        192.914962164224,
        219.376981388103
      ]
    },
    "Cashflow": {
      "resultLabel": "Cashflow",
      "values": [
        13.8,
        -77.696,
        23.965724,
        129.819584256,
        164.114962164224,
        190.576981388103
      ]
    },
    "Revenue": {
      "resultLabel": "Revenue",
      "values": [
        288.8,
        332.304,
        369.365724,
        421.035584256,
        456.579602164224,
        494.740206988102
      ]
    }
  }
}</t>
  </si>
  <si>
    <t>{
  "type": "iteration",
  "instance": 6,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18.4,
        55.664,
        82.31712,
        115.990136224,
        135.842511893696,
        157.53445551459
      ]
    },
    "Cashflow": {
      "resultLabel": "Cashflow",
      "values": [
        -16.6,
        -116.336,
        -20.68288,
        77.190136224,
        107.042511893696,
        128.73445551459
      ]
    },
    "Revenue": {
      "resultLabel": "Revenue",
      "values": [
        258.4,
        293.664,
        324.71712,
        368.406136224,
        399.507151893696,
        432.89768111459
      ]
    }
  }
}</t>
  </si>
  <si>
    <t>{
  "type": "iteration",
  "instance": 7,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35.8,
        84.7425,
        120.31102,
        162.629683576,
        186.590762351504,
        212.658049464139
      ]
    },
    "Cashflow": {
      "resultLabel": "Cashflow",
      "values": [
        5.80000000000004,
        -76.2575,
        31.31102,
        138.229683576,
        172.190762351504,
        198.258049464139
      ]
    },
    "Revenue": {
      "resultLabel": "Revenue",
      "values": [
        280.8,
        333.7425,
        376.71102,
        429.445683576,
        464.655402351504,
        502.421275064139
      ]
    }
  }
}</t>
  </si>
  <si>
    <t>{
  "type": "iteration",
  "instance": 8,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51.4,
        103.17,
        141.057424,
        186.225600256,
        212.121278964224,
        240.263614028103
      ]
    },
    "Cashflow": {
      "resultLabel": "Cashflow",
      "values": [
        21.4,
        -57.83,
        52.057424,
        161.825600256,
        197.721278964224,
        225.863614028103
      ]
    },
    "Revenue": {
      "resultLabel": "Revenue",
      "values": [
        296.4,
        352.17,
        397.457424,
        453.041600256,
        490.185918964224,
        530.026839628102
      ]
    }
  }
}</t>
  </si>
  <si>
    <t>{
  "type": "iteration",
  "instance": 9,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20.2,
        62.22,
        93.01312,
        129.595400224,
        150.848039093696,
        174.01025907459
      ]
    },
    "Cashflow": {
      "resultLabel": "Cashflow",
      "values": [
        -9.79999999999998,
        -98.78,
        4.01311999999999,
        105.195400224,
        136.448039093696,
        159.61025907459
      ]
    },
    "Revenue": {
      "resultLabel": "Revenue",
      "values": [
        265.2,
        311.22,
        349.41312,
        396.411400224,
        428.912679093696,
        463.77348467459
      ]
    }
  }
}</t>
  </si>
  <si>
    <t>{
  "type": "iteration",
  "instance": 10,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34.7,
        90.0958,
        135.0606032,
        191.193767489536,
        231.38591218571,
        276.598706786536
      ]
    },
    "Cashflow": {
      "resultLabel": "Cashflow",
      "values": [
        2.20000000000002,
        -76.4042,
        39.0606032,
        159.593767489536,
        209.78591218571,
        254.998706786536
      ]
    },
    "Revenue": {
      "resultLabel": "Revenue",
      "values": [
        277.2,
        333.5958,
        384.4606032,
        450.809767489536,
        502.25055218571,
        559.161932386536
      ]
    }
  }
}</t>
  </si>
  <si>
    <t>{
  "type": "iteration",
  "instance": 11,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50.1,
        108.5152,
        156.23379584,
        215.963534934016,
        258.982096371738,
        307.321889884697
      ]
    },
    "Cashflow": {
      "resultLabel": "Cashflow",
      "values": [
        17.6,
        -57.9848,
        60.23379584,
        184.363534934016,
        237.382096371738,
        285.721889884697
      ]
    },
    "Revenue": {
      "resultLabel": "Revenue",
      "values": [
        292.6,
        352.0152,
        405.63379584,
        475.579534934016,
        529.846736371738,
        589.885115484697
      ]
    }
  }
}</t>
  </si>
  <si>
    <t>{
  "type": "iteration",
  "instance": 12,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19.3,
        67.5832,
        107.2011392,
        156.516093067264,
        192.751254325271,
        233.58625044911
      ]
    },
    "Cashflow": {
      "resultLabel": "Cashflow",
      "values": [
        -13.2,
        -98.9168,
        11.2011392,
        124.916093067264,
        171.151254325271,
        211.98625044911
      ]
    },
    "Revenue": {
      "resultLabel": "Revenue",
      "values": [
        261.8,
        311.0832,
        356.6011392,
        416.132093067264,
        463.615894325271,
        516.14947604911
      ]
    }
  }
}</t>
  </si>
  <si>
    <t>{
  "type": "iteration",
  "instance": 13,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33.6000000000001,
        85.9136,
        127.9763232,
        181.886501441536,
        220.75806485387,
        264.544631668149
      ]
    },
    "Cashflow": {
      "resultLabel": "Cashflow",
      "values": [
        -1.39999999999995,
        -86.0864,
        24.9763232,
        143.086501441536,
        191.95806485387,
        235.744631668149
      ]
    },
    "Revenue": {
      "resultLabel": "Revenue",
      "values": [
        273.6,
        323.9136,
        370.3763232,
        434.302501441536,
        484.42270485387,
        539.907857268149
      ]
    }
  }
}</t>
  </si>
  <si>
    <t>{
  "type": "iteration",
  "instance": 14,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48.8,
        103.7984,
        148.37385984,
        205.749276246016,
        247.374696988698,
        294.209898551014
      ]
    },
    "Cashflow": {
      "resultLabel": "Cashflow",
      "values": [
        13.8,
        -68.2016,
        45.37385984,
        166.949276246016,
        218.574696988698,
        265.409898551014
      ]
    },
    "Revenue": {
      "resultLabel": "Revenue",
      "values": [
        288.8,
        341.7984,
        390.77385984,
        458.165276246016,
        511.039336988698,
        569.573124151014
      ]
    }
  }
}</t>
  </si>
  <si>
    <t>{
  "type": "iteration",
  "instance": 15,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18.4,
        64.0544,
        101.1374592,
        148.478616715264,
        183.494779865111,
        223.013258032137
      ]
    },
    "Cashflow": {
      "resultLabel": "Cashflow",
      "values": [
        -16.6,
        -107.9456,
        -1.8625408,
        109.678616715264,
        154.694779865111,
        194.213258032137
      ]
    },
    "Revenue": {
      "resultLabel": "Revenue",
      "values": [
        258.4,
        302.0544,
        343.5374592,
        400.894616715264,
        447.159419865111,
        498.376483632137
      ]
    }
  }
}</t>
  </si>
  <si>
    <t>{
  "type": "iteration",
  "instance": 16,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35.8,
        94.278,
        142.1448832,
        200.501033537536,
        242.01375951755,
        288.652781904923
      ]
    },
    "Cashflow": {
      "resultLabel": "Cashflow",
      "values": [
        5.80000000000004,
        -66.722,
        53.1448832,
        176.101033537536,
        227.61375951755,
        274.252781904923
      ]
    },
    "Revenue": {
      "resultLabel": "Revenue",
      "values": [
        280.8,
        343.278,
        398.5448832,
        467.317033537536,
        520.07839951755,
        578.416007504923
      ]
    }
  }
}</t>
  </si>
  <si>
    <t>{
  "type": "iteration",
  "instance": 17,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51.4,
        113.232,
        164.09373184,
        226.177793622016,
        270.589495754778,
        320.43388121838
      ]
    },
    "Cashflow": {
      "resultLabel": "Cashflow",
      "values": [
        21.4,
        -47.768,
        75.09373184,
        201.777793622016,
        256.189495754778,
        306.03388121838
      ]
    },
    "Revenue": {
      "resultLabel": "Revenue",
      "values": [
        296.4,
        362.232,
        420.49373184,
        492.993793622016,
        548.654135754778,
        610.19710681838
      ]
    }
  }
}</t>
  </si>
  <si>
    <t>{
  "type": "iteration",
  "instance": 18,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20.2,
        71.112,
        113.2648192,
        164.553569419264,
        202.007728785431,
        244.159242866083
      ]
    },
    "Cashflow": {
      "resultLabel": "Cashflow",
      "values": [
        -9.79999999999998,
        -89.888,
        24.2648191999999,
        140.153569419264,
        187.607728785431,
        229.759242866083
      ]
    },
    "Revenue": {
      "resultLabel": "Revenue",
      "values": [
        265.2,
        320.112,
        369.6648192,
        431.369569419264,
        480.072368785431,
        533.922468466083
      ]
    }
  }
}</t>
  </si>
  <si>
    <t>{
  "type": "iteration",
  "instance": 19,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34.7,
        34.4965000000001,
        17.58653,
        30.2565356800001,
        28.1623710464,
        25.6873090385921
      ]
    },
    "Cashflow": {
      "resultLabel": "Cashflow",
      "values": [
        2.20000000000002,
        -132.0035,
        -78.41347,
        -1.34346431999992,
        6.56237104639998,
        4.08730903859208
      ]
    },
    "Revenue": {
      "resultLabel": "Revenue",
      "values": [
        277.2,
        277.9965,
        266.98653,
        289.87253568,
        299.0270110464,
        308.250534638592
      ]
    }
  }
}</t>
  </si>
  <si>
    <t>{
  "type": "iteration",
  "instance": 20,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50.1,
        49.846,
        32.290136,
        46.18359808,
        44.5924265984,
        42.6241516011519
      ]
    },
    "Cashflow": {
      "resultLabel": "Cashflow",
      "values": [
        17.6,
        -116.654,
        -63.709864,
        14.58359808,
        22.9924265984,
        21.0241516011519
      ]
    },
    "Revenue": {
      "resultLabel": "Revenue",
      "values": [
        292.6,
        293.346,
        281.690136,
        305.79959808,
        315.4570665984,
        325.187377201152
      ]
    }
  }
}</t>
  </si>
  <si>
    <t>{
  "type": "iteration",
  "instance": 21,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19.3,
        15.736,
        -1.76031999999999,
        7.95864832000002,
        5.16029327360005,
        1.97572945100805
      ]
    },
    "Cashflow": {
      "resultLabel": "Cashflow",
      "values": [
        -13.2,
        -150.764,
        -97.76032,
        -23.64135168,
        -16.4397067264,
        -19.6242705489919
      ]
    },
    "Revenue": {
      "resultLabel": "Revenue",
      "values": [
        261.8,
        259.236,
        247.63968,
        267.57464832,
        276.0249332736,
        284.538955051008
      ]
    }
  }
}</t>
  </si>
  <si>
    <t>{
  "type": "iteration",
  "instance": 22,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33.6000000000001,
        31.928,
        14.80578,
        26.8422956800001,
        24.7481310464,
        22.273069038592
      ]
    },
    "Cashflow": {
      "resultLabel": "Cashflow",
      "values": [
        -1.39999999999995,
        -140.072,
        -88.19422,
        -11.9577043199999,
        -4.05186895360002,
        -6.52693096140799
      ]
    },
    "Revenue": {
      "resultLabel": "Revenue",
      "values": [
        273.6,
        269.928,
        257.20578,
        279.25829568,
        288.4127710464,
        297.636294638592
      ]
    }
  }
}</t>
  </si>
  <si>
    <t>{
  "type": "iteration",
  "instance": 23,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48.8,
        46.832,
        28.970736,
        42.18615808,
        40.5949865984,
        38.6267116011519
      ]
    },
    "Cashflow": {
      "resultLabel": "Cashflow",
      "values": [
        13.8,
        -125.168,
        -74.029264,
        3.38615807999996,
        11.7949865984,
        9.82671160115192
      ]
    },
    "Revenue": {
      "resultLabel": "Revenue",
      "values": [
        288.8,
        284.832,
        271.370736,
        294.60215808,
        304.2596265984,
        313.989937201152
      ]
    }
  }
}</t>
  </si>
  <si>
    <t>{
  "type": "iteration",
  "instance": 24,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18.4,
        13.712,
        -3.83231999999999,
        5.36088832000002,
        2.56253327359997,
        -0.622030548992029
      ]
    },
    "Cashflow": {
      "resultLabel": "Cashflow",
      "values": [
        -16.6,
        -158.288,
        -106.83232,
        -33.43911168,
        -26.2374667264,
        -29.422030548992
      ]
    },
    "Revenue": {
      "resultLabel": "Revenue",
      "values": [
        258.4,
        251.712,
        238.56768,
        257.77688832,
        266.2271732736,
        274.741195051008
      ]
    }
  }
}</t>
  </si>
  <si>
    <t>{
  "type": "iteration",
  "instance": 25,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35.8,
        37.065,
        20.36728,
        33.67077568,
        31.5766110464,
        29.1015490385921
      ]
    },
    "Cashflow": {
      "resultLabel": "Cashflow",
      "values": [
        5.80000000000004,
        -123.935,
        -68.63272,
        9.27077567999997,
        17.1766110464,
        14.7015490385921
      ]
    },
    "Revenue": {
      "resultLabel": "Revenue",
      "values": [
        280.8,
        286.065,
        276.76728,
        300.48677568,
        309.6412510464,
        318.864774638592
      ]
    }
  }
}</t>
  </si>
  <si>
    <t>{
  "type": "iteration",
  "instance": 26,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51.4,
        52.86,
        35.609536,
        50.18103808,
        48.5898665983999,
        46.621591601152
      ]
    },
    "Cashflow": {
      "resultLabel": "Cashflow",
      "values": [
        21.4,
        -108.14,
        -53.390464,
        25.78103808,
        34.1898665983999,
        32.221591601152
      ]
    },
    "Revenue": {
      "resultLabel": "Revenue",
      "values": [
        296.4,
        301.86,
        292.009536,
        316.99703808,
        326.6545065984,
        336.384817201152
      ]
    }
  }
}</t>
  </si>
  <si>
    <t>{
  "type": "iteration",
  "instance": 27,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20.2,
        17.76,
        0.311679999999988,
        10.55640832,
        7.75805327359993,
        4.57348945100793
      ]
    },
    "Cashflow": {
      "resultLabel": "Cashflow",
      "values": [
        -9.79999999999998,
        -143.24,
        -88.68832,
        -13.84359168,
        -6.64194672640007,
        -9.82651054899207
      ]
    },
    "Revenue": {
      "resultLabel": "Revenue",
      "values": [
        265.2,
        266.76,
        256.71168,
        277.37240832,
        285.8226932736,
        294.336715051008
      ]
    }
  }
}</t>
  </si>
  <si>
    <t>{
  "type": "iteration",
  "instance": 28,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34.7,
        87.94425,
        133.1167575,
        186.365924725275,
        205.058389225275,
        224.534311510275
      ]
    },
    "Cashflow": {
      "resultLabel": "Cashflow",
      "values": [
        2.20000000000002,
        -78.55575,
        37.1167575000001,
        154.765924725275,
        183.458389225275,
        202.934311510275
      ]
    },
    "Revenue": {
      "resultLabel": "Revenue",
      "values": [
        277.2,
        341.44425,
        403.7167575,
        474.62625,
        498.3575625,
        523.275440625
      ]
    }
  }
}</t>
  </si>
  <si>
    <t>{
  "type": "iteration",
  "instance": 29,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50.1,
        106.797,
        155.350434,
        212.426795833333,
        232.421588458333,
        253.264955274583
      ]
    },
    "Cashflow": {
      "resultLabel": "Cashflow",
      "values": [
        17.6,
        -59.703,
        59.350434,
        180.826795833333,
        210.821588458333,
        231.664955274583
      ]
    },
    "Revenue": {
      "resultLabel": "Revenue",
      "values": [
        292.6,
        360.297,
        425.950434,
        500.6728125,
        525.706453125,
        551.99177578125
      ]
    }
  }
}</t>
  </si>
  <si>
    <t>{
  "type": "iteration",
  "instance": 30,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19.3,
        64.902,
        103.86192,
        149.315456547619,
        166.126780422619,
        183.627505051369
      ]
    },
    "Cashflow": {
      "resultLabel": "Cashflow",
      "values": [
        -13.2,
        -101.598,
        7.86192000000003,
        117.715456547619,
        144.526780422619,
        162.027505051369
      ]
    },
    "Revenue": {
      "resultLabel": "Revenue",
      "values": [
        261.8,
        318.402,
        374.46192,
        437.0034375,
        458.853609375,
        481.79628984375
      ]
    }
  }
}</t>
  </si>
  <si>
    <t>{
  "type": "iteration",
  "instance": 31,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33.6000000000001,
        84.031,
        126.80407,
        184.005701856,
        205.058389225275,
        224.534311510275
      ]
    },
    "Cashflow": {
      "resultLabel": "Cashflow",
      "values": [
        -1.39999999999995,
        -87.969,
        23.8040700000001,
        145.205701856,
        176.258389225275,
        195.734311510275
      ]
    },
    "Revenue": {
      "resultLabel": "Revenue",
      "values": [
        273.6,
        332.031,
        390.40407,
        470.133701856,
        498.3575625,
        523.275440625
      ]
    }
  }
}</t>
  </si>
  <si>
    <t>{
  "type": "iteration",
  "instance": 32,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48.8,
        102.364,
        148.304584,
        209.837223936,
        232.421588458333,
        253.264955274583
      ]
    },
    "Cashflow": {
      "resultLabel": "Cashflow",
      "values": [
        13.8,
        -69.636,
        45.3045840000001,
        171.037223936,
        203.621588458333,
        224.464955274583
      ]
    },
    "Revenue": {
      "resultLabel": "Revenue",
      "values": [
        288.8,
        350.364,
        411.904584,
        495.965223936,
        525.706453125,
        551.99177578125
      ]
    }
  }
}</t>
  </si>
  <si>
    <t>{
  "type": "iteration",
  "instance": 33,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18.4,
        61.624,
        98.5139200000001,
        147.841570944,
        166.126780422619,
        183.627505051369
      ]
    },
    "Cashflow": {
      "resultLabel": "Cashflow",
      "values": [
        -16.6,
        -110.376,
        -4.48607999999993,
        109.041570944,
        137.326780422619,
        154.827505051369
      ]
    },
    "Revenue": {
      "resultLabel": "Revenue",
      "values": [
        258.4,
        309.624,
        362.11392,
        433.969570944,
        458.853609375,
        481.79628984375
      ]
    }
  }
}</t>
  </si>
  <si>
    <t>{
  "type": "iteration",
  "instance": 34,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35.8,
        91.8575,
        139.429445,
        186.365924725275,
        205.058389225275,
        224.534311510275
      ]
    },
    "Cashflow": {
      "resultLabel": "Cashflow",
      "values": [
        5.80000000000004,
        -69.1425,
        50.4294450000001,
        161.965924725275,
        190.658389225275,
        210.134311510275
      ]
    },
    "Revenue": {
      "resultLabel": "Revenue",
      "values": [
        280.8,
        350.8575,
        417.029445,
        474.62625,
        498.3575625,
        523.275440625
      ]
    }
  }
}</t>
  </si>
  <si>
    <t>{
  "type": "iteration",
  "instance": 35,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51.4,
        111.23,
        162.396284,
        212.426795833333,
        232.421588458333,
        253.264955274583
      ]
    },
    "Cashflow": {
      "resultLabel": "Cashflow",
      "values": [
        21.4,
        -49.77,
        73.3962840000001,
        188.026795833333,
        218.021588458333,
        238.864955274583
      ]
    },
    "Revenue": {
      "resultLabel": "Revenue",
      "values": [
        296.4,
        370.23,
        439.996284,
        500.6728125,
        525.706453125,
        551.99177578125
      ]
    }
  }
}</t>
  </si>
  <si>
    <t>{
  "type": "iteration",
  "instance": 36,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20.2,
        68.18,
        109.20992,
        149.315456547619,
        166.126780422619,
        183.627505051369
      ]
    },
    "Cashflow": {
      "resultLabel": "Cashflow",
      "values": [
        -9.79999999999998,
        -92.82,
        20.20992,
        124.915456547619,
        151.726780422619,
        169.227505051369
      ]
    },
    "Revenue": {
      "resultLabel": "Revenue",
      "values": [
        265.2,
        327.18,
        386.80992,
        437.0034375,
        458.853609375,
        481.79628984375
      ]
    }
  }
}</t>
  </si>
  <si>
    <t>{
  "type": "iteration",
  "instance": 37,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34.7,
        97.6998,
        156.5158512,
        228.221594725275,
        264.501300325275,
        303.683382373275
      ]
    },
    "Cashflow": {
      "resultLabel": "Cashflow",
      "values": [
        2.20000000000002,
        -68.8002,
        60.5158512,
        196.621594725275,
        242.901300325275,
        282.083382373275
      ]
    },
    "Revenue": {
      "resultLabel": "Revenue",
      "values": [
        277.2,
        351.1998,
        427.1158512,
        516.48192,
        557.8004736,
        602.424511488
      ]
    }
  }
}</t>
  </si>
  <si>
    <t>{
  "type": "iteration",
  "instance": 38,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50.1,
        117.0912,
        180.03817344,
        256.579423333333,
        295.126610533333,
        336.757572709333
      ]
    },
    "Cashflow": {
      "resultLabel": "Cashflow",
      "values": [
        17.6,
        -49.4088,
        84.03817344,
        224.979423333333,
        273.526610533333,
        315.157572709333
      ]
    },
    "Revenue": {
      "resultLabel": "Revenue",
      "values": [
        292.6,
        370.5912,
        450.63817344,
        544.82544,
        588.4114752,
        635.484393216
      ]
    }
  }
}</t>
  </si>
  <si>
    <t>{
  "type": "iteration",
  "instance": 39,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19.3,
        73.9992,
        125.5654272,
        187.853299047619,
        220.857753447619,
        256.502564199619
      ]
    },
    "Cashflow": {
      "resultLabel": "Cashflow",
      "values": [
        -13.2,
        -92.5008,
        29.5654272,
        156.253299047619,
        199.257753447619,
        234.902564199619
      ]
    },
    "Revenue": {
      "resultLabel": "Revenue",
      "values": [
        261.8,
        327.4992,
        396.1654272,
        475.54128,
        513.5845824,
        554.671348992
      ]
    }
  }
}</t>
  </si>
  <si>
    <t>{
  "type": "iteration",
  "instance": 40,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33.6000000000001,
        93.5176,
        149.4315712,
        225.465189359616,
        264.501300325275,
        303.683382373275
      ]
    },
    "Cashflow": {
      "resultLabel": "Cashflow",
      "values": [
        -1.39999999999995,
        -78.4824,
        46.4315712000001,
        186.665189359616,
        235.701300325275,
        274.883382373275
      ]
    },
    "Revenue": {
      "resultLabel": "Revenue",
      "values": [
        273.6,
        341.5176,
        413.0315712,
        511.593189359616,
        557.8004736,
        602.424511488
      ]
    }
  }
}</t>
  </si>
  <si>
    <t>{
  "type": "iteration",
  "instance": 41,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48.8,
        112.3744,
        172.17823744,
        253.574705258496,
        295.126610533333,
        336.757572709333
      ]
    },
    "Cashflow": {
      "resultLabel": "Cashflow",
      "values": [
        13.8,
        -59.6256,
        69.17823744,
        214.774705258496,
        266.326610533333,
        307.957572709333
      ]
    },
    "Revenue": {
      "resultLabel": "Revenue",
      "values": [
        288.8,
        360.3744,
        435.77823744,
        539.702705258496,
        588.4114752,
        635.484393216
      ]
    }
  }
}</t>
  </si>
  <si>
    <t>{
  "type": "iteration",
  "instance": 42,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18.4,
        70.4704,
        119.5017472,
        186.111867101184,
        220.857753447619,
        256.502564199619
      ]
    },
    "Cashflow": {
      "resultLabel": "Cashflow",
      "values": [
        -16.6,
        -101.5296,
        16.5017472,
        147.311867101184,
        192.057753447619,
        227.702564199619
      ]
    },
    "Revenue": {
      "resultLabel": "Revenue",
      "values": [
        258.4,
        318.4704,
        383.1017472,
        472.239867101184,
        513.5845824,
        554.671348992
      ]
    }
  }
}</t>
  </si>
  <si>
    <t>{
  "type": "iteration",
  "instance": 43,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35.8,
        101.882,
        163.6001312,
        228.221594725275,
        264.501300325275,
        303.683382373275
      ]
    },
    "Cashflow": {
      "resultLabel": "Cashflow",
      "values": [
        5.80000000000004,
        -59.118,
        74.6001312,
        203.821594725275,
        250.101300325275,
        289.283382373275
      ]
    },
    "Revenue": {
      "resultLabel": "Revenue",
      "values": [
        280.8,
        360.882,
        441.2001312,
        516.48192,
        557.8004736,
        602.424511488
      ]
    }
  }
}</t>
  </si>
  <si>
    <t>{
  "type": "iteration",
  "instance": 44,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51.4,
        121.808,
        187.89810944,
        256.579423333333,
        295.126610533333,
        336.757572709333
      ]
    },
    "Cashflow": {
      "resultLabel": "Cashflow",
      "values": [
        21.4,
        -39.192,
        98.89810944,
        232.179423333333,
        280.726610533333,
        322.357572709333
      ]
    },
    "Revenue": {
      "resultLabel": "Revenue",
      "values": [
        296.4,
        380.808,
        465.49810944,
        544.82544,
        588.4114752,
        635.484393216
      ]
    }
  }
}</t>
  </si>
  <si>
    <t>{
  "type": "iteration",
  "instance": 45,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20.2,
        77.528,
        131.6291072,
        187.853299047619,
        220.857753447619,
        256.502564199619
      ]
    },
    "Cashflow": {
      "resultLabel": "Cashflow",
      "values": [
        -9.79999999999998,
        -83.472,
        42.6291072,
        163.453299047619,
        206.457753447619,
        242.102564199619
      ]
    },
    "Revenue": {
      "resultLabel": "Revenue",
      "values": [
        265.2,
        336.528,
        409.2291072,
        475.54128,
        513.5845824,
        554.671348992
      ]
    }
  }
}</t>
  </si>
  <si>
    <t>{
  "type": "iteration",
  "instance": 46,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34.7,
        39.1665,
        26.00823,
        43.8396747252748,
        38.8008267252748,
        33.3588708852748
      ]
    },
    "Cashflow": {
      "resultLabel": "Cashflow",
      "values": [
        2.20000000000002,
        -127.3335,
        -69.9917699999999,
        12.2396747252748,
        17.2008267252748,
        11.7588708852748
      ]
    },
    "Revenue": {
      "resultLabel": "Revenue",
      "values": [
        277.2,
        292.6665,
        296.60823,
        332.1,
        332.1,
        332.1
      ]
    }
  }
}</t>
  </si>
  <si>
    <t>{
  "type": "iteration",
  "instance": 47,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50.1,
        55.326,
        42.343176,
        62.0789833333333,
        57.0401353333333,
        51.5981794933333
      ]
    },
    "Cashflow": {
      "resultLabel": "Cashflow",
      "values": [
        17.6,
        -111.174,
        -53.656824,
        30.4789833333333,
        35.4401353333333,
        29.9981794933333
      ]
    },
    "Revenue": {
      "resultLabel": "Revenue",
      "values": [
        292.6,
        308.826,
        312.943176,
        350.325,
        350.325,
        350.325
      ]
    }
  }
}</t>
  </si>
  <si>
    <t>{
  "type": "iteration",
  "instance": 48,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19.3,
        19.416,
        4.51488000000003,
        18.0870190476191,
        13.0481710476191,
        7.60621520761907
      ]
    },
    "Cashflow": {
      "resultLabel": "Cashflow",
      "values": [
        -13.2,
        -147.084,
        -91.48512,
        -13.5129809523809,
        -8.55182895238093,
        -13.9937847923809
      ]
    },
    "Revenue": {
      "resultLabel": "Revenue",
      "values": [
        261.8,
        272.916,
        275.11488,
        305.775,
        305.775,
        305.775
      ]
    }
  }
}</t>
  </si>
  <si>
    <t>{
  "type": "iteration",
  "instance": 49,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33.6000000000001,
        36.598,
        23.22748,
        42.8285260800001,
        38.8008267252748,
        33.3588708852748
      ]
    },
    "Cashflow": {
      "resultLabel": "Cashflow",
      "values": [
        -1.39999999999995,
        -135.402,
        -79.77252,
        4.02852608000005,
        10.0008267252748,
        4.5588708852748
      ]
    },
    "Revenue": {
      "resultLabel": "Revenue",
      "values": [
        273.6,
        284.598,
        286.82748,
        328.95652608,
        332.1,
        332.1
      ]
    }
  }
}</t>
  </si>
  <si>
    <t>{
  "type": "iteration",
  "instance": 50,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48.8,
        52.312,
        39.023776,
        60.90306048,
        57.0401353333333,
        51.5981794933333
      ]
    },
    "Cashflow": {
      "resultLabel": "Cashflow",
      "values": [
        13.8,
        -119.688,
        -63.976224,
        22.10306048,
        28.2401353333333,
        22.7981794933333
      ]
    },
    "Revenue": {
      "resultLabel": "Revenue",
      "values": [
        288.8,
        300.312,
        302.623776,
        347.03106048,
        350.325,
        350.325
      ]
    }
  }
}</t>
  </si>
  <si>
    <t>{
  "type": "iteration",
  "instance": 51,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18.4,
        17.392,
        2.44288000000002,
        17.52417792,
        13.0481710476191,
        7.60621520761907
      ]
    },
    "Cashflow": {
      "resultLabel": "Cashflow",
      "values": [
        -16.6,
        -154.608,
        -100.55712,
        -21.27582208,
        -15.7518289523809,
        -21.1937847923809
      ]
    },
    "Revenue": {
      "resultLabel": "Revenue",
      "values": [
        258.4,
        265.392,
        266.04288,
        303.65217792,
        305.775,
        305.775
      ]
    }
  }
}</t>
  </si>
  <si>
    <t>{
  "type": "iteration",
  "instance": 52,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35.8,
        41.735,
        28.7889800000001,
        43.8396747252748,
        38.8008267252748,
        33.3588708852748
      ]
    },
    "Cashflow": {
      "resultLabel": "Cashflow",
      "values": [
        5.80000000000004,
        -119.265,
        -60.2110199999999,
        19.4396747252748,
        24.4008267252748,
        18.9588708852748
      ]
    },
    "Revenue": {
      "resultLabel": "Revenue",
      "values": [
        280.8,
        300.735,
        306.38898,
        332.1,
        332.1,
        332.1
      ]
    }
  }
}</t>
  </si>
  <si>
    <t>{
  "type": "iteration",
  "instance": 53,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51.4,
        58.34,
        45.662576,
        62.0789833333333,
        57.0401353333333,
        51.5981794933333
      ]
    },
    "Cashflow": {
      "resultLabel": "Cashflow",
      "values": [
        21.4,
        -102.66,
        -43.337424,
        37.6789833333333,
        42.6401353333333,
        37.1981794933333
      ]
    },
    "Revenue": {
      "resultLabel": "Revenue",
      "values": [
        296.4,
        317.34,
        323.262576,
        350.325,
        350.325,
        350.325
      ]
    }
  }
}</t>
  </si>
  <si>
    <t>{
  "type": "iteration",
  "instance": 54,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20.2,
        21.44,
        6.58688000000003,
        18.0870190476191,
        13.0481710476191,
        7.60621520761907
      ]
    },
    "Cashflow": {
      "resultLabel": "Cashflow",
      "values": [
        -9.79999999999998,
        -139.56,
        -82.41312,
        -6.31298095238093,
        -1.35182895238094,
        -6.79378479238093
      ]
    },
    "Revenue": {
      "resultLabel": "Revenue",
      "values": [
        265.2,
        280.44,
        284.18688,
        305.775,
        305.775,
        305.775
      ]
    }
  }
}</t>
  </si>
  <si>
    <t>{
  "type": "iteration",
  "instance": 55,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34.7,
        73.71425,
        95.6013575000001,
        120.107877536,
        126.386224161824,
        131.484783787309
      ]
    },
    "Cashflow": {
      "resultLabel": "Cashflow",
      "values": [
        2.20000000000002,
        -92.78575,
        -0.398642499999937,
        88.507877536,
        104.786224161824,
        109.884783787309
      ]
    },
    "Revenue": {
      "resultLabel": "Revenue",
      "values": [
        277.2,
        307.21425,
        324.6013575,
        348.507877536,
        354.786224161824,
        359.884783787309
      ]
    }
  }
}</t>
  </si>
  <si>
    <t>{
  "type": "iteration",
  "instance": 56,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50.1,
        90.677,
        113.477954,
        139.256662016,
        145.879972742144,
        151.258673006391
      ]
    },
    "Cashflow": {
      "resultLabel": "Cashflow",
      "values": [
        17.6,
        -75.823,
        17.477954,
        107.656662016,
        124.279972742144,
        129.658673006391
      ]
    },
    "Revenue": {
      "resultLabel": "Revenue",
      "values": [
        292.6,
        324.177,
        342.477954,
        367.656662016,
        374.279972742144,
        379.658673006391
      ]
    }
  }
}</t>
  </si>
  <si>
    <t>{
  "type": "iteration",
  "instance": 57,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19.3,
        52.982,
        72.07952,
        93.299579264,
        99.094976149376,
        103.801338880592
      ]
    },
    "Cashflow": {
      "resultLabel": "Cashflow",
      "values": [
        -13.2,
        -113.518,
        -23.92048,
        61.699579264,
        77.494976149376,
        82.2013388805925
      ]
    },
    "Revenue": {
      "resultLabel": "Revenue",
      "values": [
        261.8,
        286.482,
        301.07952,
        321.699579264,
        327.494976149376,
        332.201338880592
      ]
    }
  }
}</t>
  </si>
  <si>
    <t>{
  "type": "iteration",
  "instance": 58,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33.6000000000001,
        69.801,
        89.28867,
        112.138359536,
        117.658230261824,
        121.960390192308
      ]
    },
    "Cashflow": {
      "resultLabel": "Cashflow",
      "values": [
        -1.39999999999995,
        -102.199,
        -13.71133,
        73.338359536,
        88.8582302618241,
        93.1603901923084
      ]
    },
    "Revenue": {
      "resultLabel": "Revenue",
      "values": [
        273.6,
        297.801,
        311.28867,
        333.338359536,
        338.858230261824,
        343.160390192308
      ]
    }
  }
}</t>
  </si>
  <si>
    <t>{
  "type": "iteration",
  "instance": 59,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48.8,
        86.244,
        106.432104,
        130.453654016,
        136.276814342144,
        140.815356686391
      ]
    },
    "Cashflow": {
      "resultLabel": "Cashflow",
      "values": [
        13.8,
        -85.756,
        3.43210400000004,
        91.6536540159999,
        107.476814342144,
        112.015356686391
      ]
    },
    "Revenue": {
      "resultLabel": "Revenue",
      "values": [
        288.8,
        314.244,
        328.432104,
        351.653654016,
        357.476814342144,
        362.015356686391
      ]
    }
  }
}</t>
  </si>
  <si>
    <t>{
  "type": "iteration",
  "instance": 60,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18.4,
        49.704,
        66.73152,
        86.496947264,
        91.592212549376,
        95.5634371005924
      ]
    },
    "Cashflow": {
      "resultLabel": "Cashflow",
      "values": [
        -16.6,
        -122.296,
        -36.26848,
        47.696947264,
        62.792212549376,
        66.7634371005924
      ]
    },
    "Revenue": {
      "resultLabel": "Revenue",
      "values": [
        258.4,
        277.704,
        288.73152,
        307.696947264,
        312.792212549376,
        316.763437100592
      ]
    }
  }
}</t>
  </si>
  <si>
    <t>{
  "type": "iteration",
  "instance": 61,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35.8,
        77.6275,
        101.914045,
        128.077395536,
        135.114218061824,
        141.009177382308
      ]
    },
    "Cashflow": {
      "resultLabel": "Cashflow",
      "values": [
        5.80000000000004,
        -83.3725,
        12.914045,
        103.677395536,
        120.714218061824,
        126.609177382308
      ]
    },
    "Revenue": {
      "resultLabel": "Revenue",
      "values": [
        280.8,
        316.6275,
        337.914045,
        363.677395536,
        370.714218061824,
        376.609177382308
      ]
    }
  }
}</t>
  </si>
  <si>
    <t>{
  "type": "iteration",
  "instance": 62,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51.4,
        95.11,
        120.523804,
        148.059670016,
        155.483131142144,
        161.701989326391
      ]
    },
    "Cashflow": {
      "resultLabel": "Cashflow",
      "values": [
        21.4,
        -65.89,
        31.523804,
        123.659670016,
        141.083131142144,
        147.301989326391
      ]
    },
    "Revenue": {
      "resultLabel": "Revenue",
      "values": [
        296.4,
        334.11,
        356.523804,
        383.659670016,
        391.083131142144,
        397.301989326391
      ]
    }
  }
}</t>
  </si>
  <si>
    <t>{
  "type": "iteration",
  "instance": 63,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20.2,
        56.26,
        77.42752,
        100.102211264,
        106.597739749376,
        112.039240660592
      ]
    },
    "Cashflow": {
      "resultLabel": "Cashflow",
      "values": [
        -9.79999999999998,
        -104.74,
        -11.57248,
        75.702211264,
        92.197739749376,
        97.6392406605924
      ]
    },
    "Revenue": {
      "resultLabel": "Revenue",
      "values": [
        265.2,
        295.26,
        313.42752,
        335.702211264,
        342.197739749376,
        347.639240660592
      ]
    }
  }
}</t>
  </si>
  <si>
    <t>{
  "type": "iteration",
  "instance": 64,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34.7,
        82.4918,
        114.4149872,
        150.841598468096,
        168.704285668829,
        185.919874837015
      ]
    },
    "Cashflow": {
      "resultLabel": "Cashflow",
      "values": [
        2.20000000000002,
        -84.0082,
        18.4149872,
        119.241598468096,
        147.104285668829,
        164.319874837015
      ]
    },
    "Revenue": {
      "resultLabel": "Revenue",
      "values": [
        277.2,
        315.9918,
        343.4149872,
        379.241598468096,
        397.104285668829,
        414.319874837015
      ]
    }
  }
}</t>
  </si>
  <si>
    <t>{
  "type": "iteration",
  "instance": 65,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50.1,
        99.9392,
        133.32769664,
        171.679048933376,
        190.523202463819,
        208.684703124763
      ]
    },
    "Cashflow": {
      "resultLabel": "Cashflow",
      "values": [
        17.6,
        -66.5608,
        37.3276966400001,
        140.079048933376,
        168.923202463819,
        187.084703124763
      ]
    },
    "Revenue": {
      "resultLabel": "Revenue",
      "values": [
        292.6,
        333.4392,
        362.32769664,
        400.079048933376,
        418.923202463819,
        437.084703124763
      ]
    }
  }
}</t>
  </si>
  <si>
    <t>{
  "type": "iteration",
  "instance": 66,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19.3,
        61.1672,
        89.5298432,
        121.669167816704,
        138.157802155842,
        154.049115234168
      ]
    },
    "Cashflow": {
      "resultLabel": "Cashflow",
      "values": [
        -13.2,
        -105.3328,
        -6.47015679999998,
        90.069167816704,
        116.557802155842,
        132.449115234168
      ]
    },
    "Revenue": {
      "resultLabel": "Revenue",
      "values": [
        261.8,
        294.6672,
        318.5298432,
        350.069167816704,
        366.557802155842,
        382.449115234168
      ]
    }
  }
}</t>
  </si>
  <si>
    <t>{
  "type": "iteration",
  "instance": 67,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33.6000000000001,
        78.3096,
        107.3307072,
        141.534332420096,
        158.076438336989,
        173.865799718628
      ]
    },
    "Cashflow": {
      "resultLabel": "Cashflow",
      "values": [
        -1.39999999999995,
        -93.6904,
        4.33070720000001,
        102.734332420096,
        129.276438336989,
        145.065799718628
      ]
    },
    "Revenue": {
      "resultLabel": "Revenue",
      "values": [
        273.6,
        306.3096,
        329.3307072,
        362.734332420096,
        379.276438336989,
        395.065799718628
      ]
    }
  }
}</t>
  </si>
  <si>
    <t>{
  "type": "iteration",
  "instance": 68,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48.8,
        95.2224000000001,
        125.46776064,
        161.464790245376,
        178.915803080779,
        195.57271179108
      ]
    },
    "Cashflow": {
      "resultLabel": "Cashflow",
      "values": [
        13.8,
        -76.7775999999999,
        22.46776064,
        122.664790245376,
        150.115803080779,
        166.77271179108
      ]
    },
    "Revenue": {
      "resultLabel": "Revenue",
      "values": [
        288.8,
        323.2224,
        347.46776064,
        382.664790245376,
        400.115803080779,
        416.77271179108
      ]
    }
  }
}</t>
  </si>
  <si>
    <t>{
  "type": "iteration",
  "instance": 69,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18.4,
        57.6384,
        83.4661632,
        113.631691464704,
        128.901327695682,
        143.476122817195
      ]
    },
    "Cashflow": {
      "resultLabel": "Cashflow",
      "values": [
        -16.6,
        -114.3616,
        -19.5338368,
        74.8316914647041,
        100.101327695682,
        114.676122817195
      ]
    },
    "Revenue": {
      "resultLabel": "Revenue",
      "values": [
        258.4,
        285.6384,
        305.4661632,
        334.831691464704,
        350.101327695682,
        364.676122817195
      ]
    }
  }
}</t>
  </si>
  <si>
    <t>{
  "type": "iteration",
  "instance": 70,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35.8,
        86.674,
        121.4992672,
        160.148864516096,
        179.332133000669,
        197.973949955402
      ]
    },
    "Cashflow": {
      "resultLabel": "Cashflow",
      "values": [
        5.80000000000004,
        -74.326,
        32.4992672,
        135.748864516096,
        164.932133000669,
        183.573949955402
      ]
    },
    "Revenue": {
      "resultLabel": "Revenue",
      "values": [
        280.8,
        325.674,
        357.4992672,
        395.748864516096,
        414.932133000669,
        433.573949955402
      ]
    }
  }
}</t>
  </si>
  <si>
    <t>{
  "type": "iteration",
  "instance": 71,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51.4,
        104.656,
        141.18763264,
        181.893307621376,
        202.130601846859,
        221.796694458446
      ]
    },
    "Cashflow": {
      "resultLabel": "Cashflow",
      "values": [
        21.4,
        -56.344,
        52.18763264,
        157.493307621376,
        187.730601846859,
        207.396694458446
      ]
    },
    "Revenue": {
      "resultLabel": "Revenue",
      "values": [
        296.4,
        343.656,
        377.18763264,
        417.493307621376,
        437.730601846859,
        457.396694458446
      ]
    }
  }
}</t>
  </si>
  <si>
    <t>{
  "type": "iteration",
  "instance": 72,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20.2,
        64.696,
        95.5935232,
        129.706644168704,
        147.414276616002,
        164.62210765114
      ]
    },
    "Cashflow": {
      "resultLabel": "Cashflow",
      "values": [
        -9.79999999999998,
        -96.304,
        6.59352320000005,
        105.306644168704,
        133.014276616002,
        150.22210765114
      ]
    },
    "Revenue": {
      "resultLabel": "Revenue",
      "values": [
        265.2,
        303.696,
        331.5935232,
        365.306644168704,
        383.014276616002,
        400.22210765114
      ]
    }
  }
}</t>
  </si>
  <si>
    <t>{
  "type": "iteration",
  "instance": 73,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34.7,
        29.8265,
        9.48262999999999,
        15.45390848,
        8.02563875840002,
        0.00310745907202659
      ]
    },
    "Cashflow": {
      "resultLabel": "Cashflow",
      "values": [
        2.20000000000002,
        -136.6735,
        -86.51737,
        -16.14609152,
        -13.5743612416,
        -21.596892540928
      ]
    },
    "Revenue": {
      "resultLabel": "Revenue",
      "values": [
        277.2,
        263.3265,
        238.48263,
        243.85390848,
        236.4256387584,
        228.403107459072
      ]
    }
  }
}</t>
  </si>
  <si>
    <t>{
  "type": "iteration",
  "instance": 74,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50.1,
        44.366,
        22.616456,
        28.85247488,
        21.0160584704,
        12.552728748032
      ]
    },
    "Cashflow": {
      "resultLabel": "Cashflow",
      "values": [
        17.6,
        -122.134,
        -73.383544,
        -2.74752512000003,
        -0.583941529600029,
        -9.047271251968
      ]
    },
    "Revenue": {
      "resultLabel": "Revenue",
      "values": [
        292.6,
        277.866,
        251.616456,
        257.25247488,
        249.4160584704,
        240.952728748032
      ]
    }
  }
}</t>
  </si>
  <si>
    <t>{
  "type": "iteration",
  "instance": 75,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19.3,
        12.056,
        -7.79871999999998,
        -3.30408447999999,
        -10.1609488384,
        -17.566362345472
      ]
    },
    "Cashflow": {
      "resultLabel": "Cashflow",
      "values": [
        -13.2,
        -154.444,
        -103.79872,
        -34.90408448,
        -31.7609488384,
        -39.166362345472
      ]
    },
    "Revenue": {
      "resultLabel": "Revenue",
      "values": [
        261.8,
        245.556,
        221.20128,
        225.09591552,
        218.2390511616,
        210.833637654528
      ]
    }
  }
}</t>
  </si>
  <si>
    <t>{
  "type": "iteration",
  "instance": 76,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33.6000000000001,
        27.258,
        6.70188000000001,
        12.03966848,
        4.61139875840004,
        -3.41113254092795
      ]
    },
    "Cashflow": {
      "resultLabel": "Cashflow",
      "values": [
        -1.39999999999995,
        -144.742,
        -96.29812,
        -26.76033152,
        -24.1886012416,
        -32.2111325409279
      ]
    },
    "Revenue": {
      "resultLabel": "Revenue",
      "values": [
        273.6,
        255.258,
        228.70188,
        233.23966848,
        225.8113987584,
        217.788867459072
      ]
    }
  }
}</t>
  </si>
  <si>
    <t>{
  "type": "iteration",
  "instance": 77,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48.8,
        41.352,
        19.297056,
        24.85503488,
        17.0186184704,
        8.55528874803196
      ]
    },
    "Cashflow": {
      "resultLabel": "Cashflow",
      "values": [
        13.8,
        -130.648,
        -83.702944,
        -13.94496512,
        -11.7813815296,
        -20.244711251968
      ]
    },
    "Revenue": {
      "resultLabel": "Revenue",
      "values": [
        288.8,
        269.352,
        241.297056,
        246.05503488,
        238.2186184704,
        229.755288748032
      ]
    }
  }
}</t>
  </si>
  <si>
    <t>{
  "type": "iteration",
  "instance": 78,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18.4,
        10.032,
        -9.87071999999998,
        -5.90184447999999,
        -12.7587088384,
        -20.164122345472
      ]
    },
    "Cashflow": {
      "resultLabel": "Cashflow",
      "values": [
        -16.6,
        -161.968,
        -112.87072,
        -44.70184448,
        -41.5587088384,
        -48.964122345472
      ]
    },
    "Revenue": {
      "resultLabel": "Revenue",
      "values": [
        258.4,
        238.032,
        212.12928,
        215.29815552,
        208.4412911616,
        201.035877654528
      ]
    }
  }
}</t>
  </si>
  <si>
    <t>{
  "type": "iteration",
  "instance": 79,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35.8,
        32.395,
        12.26338,
        18.86814848,
        11.4398787584001,
        3.41734745907203
      ]
    },
    "Cashflow": {
      "resultLabel": "Cashflow",
      "values": [
        5.80000000000004,
        -128.605,
        -76.73662,
        -5.53185151999996,
        -2.96012124159994,
        -10.982652540928
      ]
    },
    "Revenue": {
      "resultLabel": "Revenue",
      "values": [
        280.8,
        271.395,
        248.26338,
        254.46814848,
        247.0398787584,
        239.017347459072
      ]
    }
  }
}</t>
  </si>
  <si>
    <t>{
  "type": "iteration",
  "instance": 80,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51.4,
        47.38,
        25.935856,
        32.84991488,
        25.0134984704,
        16.550168748032
      ]
    },
    "Cashflow": {
      "resultLabel": "Cashflow",
      "values": [
        21.4,
        -113.62,
        -63.064144,
        8.44991487999998,
        10.6134984704,
        2.15016874803195
      ]
    },
    "Revenue": {
      "resultLabel": "Revenue",
      "values": [
        296.4,
        286.38,
        261.935856,
        268.44991488,
        260.6134984704,
        252.150168748032
      ]
    }
  }
}</t>
  </si>
  <si>
    <t>{
  "type": "iteration",
  "instance": 81,
  "inputs": {
    "Expansion": {
      "areaLabel": "Expansion",
      "areaType": "Decision",
      "selectedCase": "Yes",
      "variables": {
        "Expand?": {
          "variableLabel": "Expand?",
          "values": [
            1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20.2,
        14.08,
        -5.72671999999998,
        -0.706324479999971,
        -7.56318883840001,
        -14.968602345472
      ]
    },
    "Cashflow": {
      "resultLabel": "Cashflow",
      "values": [
        -9.79999999999998,
        -146.92,
        -94.72672,
        -25.10632448,
        -21.9631888384,
        -29.368602345472
      ]
    },
    "Revenue": {
      "resultLabel": "Revenue",
      "values": [
        265.2,
        253.08,
        230.27328,
        234.89367552,
        228.0368111616,
        220.631397654528
      ]
    }
  }
}</t>
  </si>
  <si>
    <t>{
  "type": "iteration",
  "instance": 82,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35.36,
        48.4,
        62.772608,
        78.567832192,
        95.877562823168,
        109.8122883475
      ]
    },
    "Cashflow": {
      "resultLabel": "Cashflow",
      "values": [
        29.36,
        42.4,
        56.772608,
        72.567832192,
        89.877562823168,
        103.8122883475
      ]
    },
    "Revenue": {
      "resultLabel": "Revenue",
      "values": [
        279.36,
        302.4,
        327.172608,
        353.783832192,
        382.342202823168,
        402.0286921875
      ]
    }
  }
}</t>
  </si>
  <si>
    <t>{
  "type": "iteration",
  "instance": 83,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50.88,
        65.2,
        80.948864,
        98.222489536,
        117.118796313344,
        132.14721569125
      ]
    },
    "Cashflow": {
      "resultLabel": "Cashflow",
      "values": [
        44.88,
        59.2,
        74.948864,
        92.222489536,
        111.118796313344,
        126.14721569125
      ]
    },
    "Revenue": {
      "resultLabel": "Revenue",
      "values": [
        294.88,
        319.2,
        345.348864,
        373.438489536,
        403.583436313344,
        424.36361953125
      ]
    }
  }
}</t>
  </si>
  <si>
    <t>{
  "type": "iteration",
  "instance": 84,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19.84,
        31.6000000000001,
        44.596352,
        58.913174848,
        74.636329332992,
        87.47736100375
      ]
    },
    "Cashflow": {
      "resultLabel": "Cashflow",
      "values": [
        13.84,
        25.6000000000001,
        38.596352,
        52.913174848,
        68.636329332992,
        81.47736100375
      ]
    },
    "Revenue": {
      "resultLabel": "Revenue",
      "values": [
        263.84,
        285.6,
        308.996352,
        334.129174848,
        361.100969332992,
        379.69376484375
      ]
    }
  }
}</t>
  </si>
  <si>
    <t>{
  "type": "iteration",
  "instance": 85,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34.48,
        47.376,
        61.5974080000001,
        77.2338721920001,
        94.376904823168,
        109.8122883475
      ]
    },
    "Cashflow": {
      "resultLabel": "Cashflow",
      "values": [
        26.48,
        39.376,
        53.5974080000001,
        69.2338721920001,
        86.376904823168,
        101.8122883475
      ]
    },
    "Revenue": {
      "resultLabel": "Revenue",
      "values": [
        276.48,
        299.376,
        323.997408,
        350.449872192,
        378.841544823168,
        402.0286921875
      ]
    }
  }
}</t>
  </si>
  <si>
    <t>{
  "type": "iteration",
  "instance": 86,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49.84,
        64.008,
        79.597264,
        96.703309536,
        115.423657313344,
        132.14721569125
      ]
    },
    "Cashflow": {
      "resultLabel": "Cashflow",
      "values": [
        41.84,
        56.008,
        71.597264,
        88.703309536,
        107.423657313344,
        124.14721569125
      ]
    },
    "Revenue": {
      "resultLabel": "Revenue",
      "values": [
        291.84,
        316.008,
        341.997264,
        369.919309536,
        399.888297313344,
        424.36361953125
      ]
    }
  }
}</t>
  </si>
  <si>
    <t>{
  "type": "iteration",
  "instance": 87,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19.12,
        30.7440000000001,
        43.597552,
        57.764434848,
        73.330152332992,
        87.47736100375
      ]
    },
    "Cashflow": {
      "resultLabel": "Cashflow",
      "values": [
        11.12,
        22.7440000000001,
        35.597552,
        49.764434848,
        65.330152332992,
        79.47736100375
      ]
    },
    "Revenue": {
      "resultLabel": "Revenue",
      "values": [
        261.12,
        282.744,
        305.997552,
        330.980434848,
        357.794792332992,
        379.69376484375
      ]
    }
  }
}</t>
  </si>
  <si>
    <t>{
  "type": "iteration",
  "instance": 88,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36.24,
        49.424,
        63.947808,
        79.901792192,
        96.11002075,
        109.8122883475
      ]
    },
    "Cashflow": {
      "resultLabel": "Cashflow",
      "values": [
        32.24,
        45.424,
        59.947808,
        75.901792192,
        92.11002075,
        105.8122883475
      ]
    },
    "Revenue": {
      "resultLabel": "Revenue",
      "values": [
        282.24,
        305.424,
        330.347808,
        357.117792192,
        382.88446875,
        402.0286921875
      ]
    }
  }
}</t>
  </si>
  <si>
    <t>{
  "type": "iteration",
  "instance": 89,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51.92,
        66.392,
        82.300464,
        99.741669536,
        117.381380125,
        132.14721569125
      ]
    },
    "Cashflow": {
      "resultLabel": "Cashflow",
      "values": [
        47.92,
        62.392,
        78.300464,
        95.741669536,
        113.381380125,
        128.14721569125
      ]
    },
    "Revenue": {
      "resultLabel": "Revenue",
      "values": [
        297.92,
        322.392,
        348.700464,
        376.957669536,
        404.155828125,
        424.36361953125
      ]
    }
  }
}</t>
  </si>
  <si>
    <t>{
  "type": "iteration",
  "instance": 90,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20.56,
        32.456,
        45.595152,
        60.061914848,
        74.838661375,
        87.47736100375
      ]
    },
    "Cashflow": {
      "resultLabel": "Cashflow",
      "values": [
        16.56,
        28.456,
        41.595152,
        56.061914848,
        70.838661375,
        83.47736100375
      ]
    },
    "Revenue": {
      "resultLabel": "Revenue",
      "values": [
        266.56,
        288.456,
        311.995152,
        337.277914848,
        361.613109375,
        379.69376484375
      ]
    }
  }
}</t>
  </si>
  <si>
    <t>{
  "type": "iteration",
  "instance": 91,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35.36,
        57.04,
        81.73526528,
        109.766821568512,
        141.482436276244,
        170.621940352
      ]
    },
    "Cashflow": {
      "resultLabel": "Cashflow",
      "values": [
        29.36,
        51.04,
        75.73526528,
        103.766821568512,
        135.482436276244,
        164.621940352
      ]
    },
    "Revenue": {
      "resultLabel": "Revenue",
      "values": [
        279.36,
        311.04,
        346.13526528,
        384.982821568512,
        427.947076276244,
        462.838344192
      ]
    }
  }
}</t>
  </si>
  <si>
    <t>{
  "type": "iteration",
  "instance": 92,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50.88,
        74.32,
        100.96500224,
        131.154756100096,
        165.257273847146,
        196.335181696
      ]
    },
    "Cashflow": {
      "resultLabel": "Cashflow",
      "values": [
        44.88,
        68.32,
        94.96500224,
        125.154756100096,
        159.257273847146,
        190.335181696
      ]
    },
    "Revenue": {
      "resultLabel": "Revenue",
      "values": [
        294.88,
        328.32,
        365.36500224,
        406.370756100096,
        451.721913847146,
        488.551585536
      ]
    }
  }
}</t>
  </si>
  <si>
    <t>{
  "type": "iteration",
  "instance": 93,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19.84,
        39.76,
        62.50552832,
        88.378887036928,
        117.707598705341,
        144.908699008
      ]
    },
    "Cashflow": {
      "resultLabel": "Cashflow",
      "values": [
        13.84,
        33.76,
        56.50552832,
        82.378887036928,
        111.707598705341,
        138.908699008
      ]
    },
    "Revenue": {
      "resultLabel": "Revenue",
      "values": [
        263.84,
        293.76,
        326.90552832,
        363.594887036928,
        404.172238705341,
        437.125102848
      ]
    }
  }
}</t>
  </si>
  <si>
    <t>{
  "type": "iteration",
  "instance": 94,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34.48,
        55.9296,
        80.37603328,
        108.138851008512,
        139.564228071444,
        170.621940352
      ]
    },
    "Cashflow": {
      "resultLabel": "Cashflow",
      "values": [
        26.48,
        47.9296,
        72.37603328,
        100.138851008512,
        131.564228071444,
        162.621940352
      ]
    },
    "Revenue": {
      "resultLabel": "Revenue",
      "values": [
        276.48,
        307.9296,
        342.77603328,
        381.354851008512,
        424.028868071444,
        462.838344192
      ]
    }
  }
}</t>
  </si>
  <si>
    <t>{
  "type": "iteration",
  "instance": 95,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49.84,
        73.0368,
        99.41914624,
        129.325231620096,
        163.121387408746,
        196.335181696
      ]
    },
    "Cashflow": {
      "resultLabel": "Cashflow",
      "values": [
        41.84,
        65.0368,
        91.41914624,
        121.325231620096,
        155.121387408746,
        188.335181696
      ]
    },
    "Revenue": {
      "resultLabel": "Revenue",
      "values": [
        291.84,
        325.0368,
        361.81914624,
        402.541231620096,
        447.586027408746,
        488.551585536
      ]
    }
  }
}</t>
  </si>
  <si>
    <t>{
  "type": "iteration",
  "instance": 96,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19.12,
        38.8224,
        61.33292032,
        86.952470396928,
        116.007068734141,
        144.908699008
      ]
    },
    "Cashflow": {
      "resultLabel": "Cashflow",
      "values": [
        11.12,
        30.8224,
        53.33292032,
        78.952470396928,
        108.007068734141,
        136.908699008
      ]
    },
    "Revenue": {
      "resultLabel": "Revenue",
      "values": [
        261.12,
        290.8224,
        323.73292032,
        360.168470396928,
        400.471708734141,
        437.125102848
      ]
    }
  }
}</t>
  </si>
  <si>
    <t>{
  "type": "iteration",
  "instance": 97,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36.24,
        58.1504000000001,
        83.09449728,
        111.394792128512,
        141.7795744,
        170.621940352
      ]
    },
    "Cashflow": {
      "resultLabel": "Cashflow",
      "values": [
        32.24,
        54.1504000000001,
        79.09449728,
        107.394792128512,
        137.7795744,
        166.621940352
      ]
    },
    "Revenue": {
      "resultLabel": "Revenue",
      "values": [
        282.24,
        314.1504,
        349.49449728,
        388.610792128512,
        428.5540224,
        462.838344192
      ]
    }
  }
}</t>
  </si>
  <si>
    <t>{
  "type": "iteration",
  "instance": 98,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51.92,
        75.6032,
        102.51085824,
        132.984280580096,
        165.5881312,
        196.335181696
      ]
    },
    "Cashflow": {
      "resultLabel": "Cashflow",
      "values": [
        47.92,
        71.6032,
        98.51085824,
        128.984280580096,
        161.5881312,
        192.335181696
      ]
    },
    "Revenue": {
      "resultLabel": "Revenue",
      "values": [
        297.92,
        331.6032,
        368.91085824,
        410.200280580096,
        452.3625792,
        488.551585536
      ]
    }
  }
}</t>
  </si>
  <si>
    <t>{
  "type": "iteration",
  "instance": 99,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20.56,
        40.6976,
        63.67813632,
        89.805303676928,
        117.9710176,
        144.908699008
      ]
    },
    "Cashflow": {
      "resultLabel": "Cashflow",
      "values": [
        16.56,
        36.6976,
        59.67813632,
        85.805303676928,
        113.9710176,
        140.908699008
      ]
    },
    "Revenue": {
      "resultLabel": "Revenue",
      "values": [
        266.56,
        296.6976,
        330.07813632,
        367.021303676928,
        404.7454656,
        437.125102848
      ]
    }
  }
}</t>
  </si>
  <si>
    <t>{
  "type": "iteration",
  "instance": 100,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35.36,
        5.20000000000002,
        -24.028288,
        -27.67046144,
        -31.6760000512,
        -37.06640384
      ]
    },
    "Cashflow": {
      "resultLabel": "Cashflow",
      "values": [
        29.36,
        -0.799999999999983,
        -30.028288,
        -33.67046144,
        -37.6760000512,
        -43.06640384
      ]
    },
    "Revenue": {
      "resultLabel": "Revenue",
      "values": [
        279.36,
        259.2,
        240.371712,
        247.54553856,
        254.7886399488,
        255.15
      ]
    }
  }
}</t>
  </si>
  <si>
    <t>{
  "type": "iteration",
  "instance": 101,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50.88,
        19.6,
        -10.674304,
        -13.91793152,
        -17.5210756096,
        -22.89140384
      ]
    },
    "Cashflow": {
      "resultLabel": "Cashflow",
      "values": [
        44.88,
        13.6,
        -16.674304,
        -19.91793152,
        -23.5210756096,
        -28.89140384
      ]
    },
    "Revenue": {
      "resultLabel": "Revenue",
      "values": [
        294.88,
        273.6,
        253.725696,
        261.29806848,
        268.9435643904,
        269.325
      ]
    }
  }
}</t>
  </si>
  <si>
    <t>{
  "type": "iteration",
  "instance": 102,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19.84,
        -9.19999999999999,
        -37.382272,
        -41.42299136,
        -45.8309244928,
        -51.24140384
      ]
    },
    "Cashflow": {
      "resultLabel": "Cashflow",
      "values": [
        13.84,
        -15.2,
        -43.382272,
        -47.42299136,
        -51.8309244928,
        -57.24140384
      ]
    },
    "Revenue": {
      "resultLabel": "Revenue",
      "values": [
        263.84,
        244.8,
        227.017728,
        233.79300864,
        240.6337155072,
        240.975
      ]
    }
  }
}</t>
  </si>
  <si>
    <t>{
  "type": "iteration",
  "instance": 103,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34.48,
        4.60799999999998,
        -24.361088,
        -28.00326144,
        -32.0088000512,
        -37.06640384
      ]
    },
    "Cashflow": {
      "resultLabel": "Cashflow",
      "values": [
        26.48,
        -3.39200000000002,
        -32.361088,
        -36.00326144,
        -40.0088000512,
        -45.06640384
      ]
    },
    "Revenue": {
      "resultLabel": "Revenue",
      "values": [
        276.48,
        256.608,
        238.038912,
        245.21273856,
        252.4558399488,
        255.15
      ]
    }
  }
}</t>
  </si>
  <si>
    <t>{
  "type": "iteration",
  "instance": 104,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49.84,
        18.864,
        -11.136704,
        -14.38033152,
        -17.9834756096,
        -22.89140384
      ]
    },
    "Cashflow": {
      "resultLabel": "Cashflow",
      "values": [
        41.84,
        10.864,
        -19.136704,
        -22.38033152,
        -25.9834756096,
        -30.89140384
      ]
    },
    "Revenue": {
      "resultLabel": "Revenue",
      "values": [
        291.84,
        270.864,
        251.263296,
        258.83566848,
        266.4811643904,
        269.325
      ]
    }
  }
}</t>
  </si>
  <si>
    <t>{
  "type": "iteration",
  "instance": 105,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19.12,
        -9.648,
        -37.585472,
        -41.62619136,
        -46.0341244928,
        -51.24140384
      ]
    },
    "Cashflow": {
      "resultLabel": "Cashflow",
      "values": [
        11.12,
        -17.648,
        -45.585472,
        -49.62619136,
        -54.0341244928,
        -59.24140384
      ]
    },
    "Revenue": {
      "resultLabel": "Revenue",
      "values": [
        261.12,
        242.352,
        224.814528,
        231.58980864,
        238.4305155072,
        240.975
      ]
    }
  }
}</t>
  </si>
  <si>
    <t>{
  "type": "iteration",
  "instance": 106,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36.24,
        5.792,
        -23.695488,
        -27.33766144,
        -31.624448,
        -37.06640384
      ]
    },
    "Cashflow": {
      "resultLabel": "Cashflow",
      "values": [
        32.24,
        1.792,
        -27.695488,
        -31.33766144,
        -35.624448,
        -41.06640384
      ]
    },
    "Revenue": {
      "resultLabel": "Revenue",
      "values": [
        282.24,
        261.792,
        242.704512,
        249.87833856,
        255.15,
        255.15
      ]
    }
  }
}</t>
  </si>
  <si>
    <t>{
  "type": "iteration",
  "instance": 107,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51.92,
        20.336,
        -10.211904,
        -13.45553152,
        -17.449448,
        -22.89140384
      ]
    },
    "Cashflow": {
      "resultLabel": "Cashflow",
      "values": [
        47.92,
        16.336,
        -14.211904,
        -17.45553152,
        -21.449448,
        -26.89140384
      ]
    },
    "Revenue": {
      "resultLabel": "Revenue",
      "values": [
        297.92,
        276.336,
        256.188096,
        263.76046848,
        269.325,
        269.325
      ]
    }
  }
}</t>
  </si>
  <si>
    <t>{
  "type": "iteration",
  "instance": 108,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"Maintain",
      "variables": {
        "Budget (Operating)": {
          "variableLabel": "Budget (Operating)",
          "values": [
            250,
            260,
            270.4,
            281.216,
            292.46464,
            304.1632256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20.56,
        -8.75200000000001,
        -37.179072,
        -41.21979136,
        -45.799448,
        -51.24140384
      ]
    },
    "Cashflow": {
      "resultLabel": "Cashflow",
      "values": [
        16.56,
        -12.752,
        -41.179072,
        -45.21979136,
        -49.799448,
        -55.24140384
      ]
    },
    "Revenue": {
      "resultLabel": "Revenue",
      "values": [
        266.56,
        247.248,
        229.220928,
        235.99620864,
        240.975,
        240.975
      ]
    }
  }
}</t>
  </si>
  <si>
    <t>{
  "type": "iteration",
  "instance": 109,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35.36,
        53.52,
        70.2175000000001,
        82.916275,
        96.11002075,
        109.8122883475
      ]
    },
    "Cashflow": {
      "resultLabel": "Cashflow",
      "values": [
        29.36,
        47.52,
        64.2175000000001,
        76.916275,
        90.11002075,
        103.8122883475
      ]
    },
    "Revenue": {
      "resultLabel": "Revenue",
      "values": [
        279.36,
        317.52,
        347.2875,
        364.651875,
        382.88446875,
        402.0286921875
      ]
    }
  }
}</t>
  </si>
  <si>
    <t>{
  "type": "iteration",
  "instance": 110,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50.88,
        71.16,
        89.51125,
        103.1747125,
        117.381380125,
        132.14721569125
      ]
    },
    "Cashflow": {
      "resultLabel": "Cashflow",
      "values": [
        44.88,
        65.16,
        83.51125,
        97.1747125,
        111.381380125,
        126.14721569125
      ]
    },
    "Revenue": {
      "resultLabel": "Revenue",
      "values": [
        294.88,
        335.16,
        366.58125,
        384.9103125,
        404.155828125,
        424.36361953125
      ]
    }
  }
}</t>
  </si>
  <si>
    <t>{
  "type": "iteration",
  "instance": 111,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19.84,
        35.88,
        50.92375,
        62.6578375,
        74.838661375,
        87.47736100375
      ]
    },
    "Cashflow": {
      "resultLabel": "Cashflow",
      "values": [
        13.84,
        29.88,
        44.92375,
        56.6578375,
        68.838661375,
        81.47736100375
      ]
    },
    "Revenue": {
      "resultLabel": "Revenue",
      "values": [
        263.84,
        299.88,
        327.99375,
        344.3934375,
        361.613109375,
        379.69376484375
      ]
    }
  }
}</t>
  </si>
  <si>
    <t>{
  "type": "iteration",
  "instance": 112,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34.48,
        52.496,
        70.2175000000001,
        82.916275,
        96.11002075,
        109.8122883475
      ]
    },
    "Cashflow": {
      "resultLabel": "Cashflow",
      "values": [
        26.48,
        44.496,
        62.2175000000001,
        74.916275,
        88.11002075,
        101.8122883475
      ]
    },
    "Revenue": {
      "resultLabel": "Revenue",
      "values": [
        276.48,
        314.496,
        347.2875,
        364.651875,
        382.88446875,
        402.0286921875
      ]
    }
  }
}</t>
  </si>
  <si>
    <t>{
  "type": "iteration",
  "instance": 113,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49.84,
        69.968,
        89.51125,
        103.1747125,
        117.381380125,
        132.14721569125
      ]
    },
    "Cashflow": {
      "resultLabel": "Cashflow",
      "values": [
        41.84,
        61.968,
        81.51125,
        95.1747125,
        109.381380125,
        124.14721569125
      ]
    },
    "Revenue": {
      "resultLabel": "Revenue",
      "values": [
        291.84,
        331.968,
        366.58125,
        384.9103125,
        404.155828125,
        424.36361953125
      ]
    }
  }
}</t>
  </si>
  <si>
    <t>{
  "type": "iteration",
  "instance": 114,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19.12,
        35.024,
        50.92375,
        62.6578375,
        74.838661375,
        87.47736100375
      ]
    },
    "Cashflow": {
      "resultLabel": "Cashflow",
      "values": [
        11.12,
        27.024,
        42.92375,
        54.6578375,
        66.838661375,
        79.47736100375
      ]
    },
    "Revenue": {
      "resultLabel": "Revenue",
      "values": [
        261.12,
        297.024,
        327.99375,
        344.3934375,
        361.613109375,
        379.69376484375
      ]
    }
  }
}</t>
  </si>
  <si>
    <t>{
  "type": "iteration",
  "instance": 115,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36.24,
        54.544,
        70.2175000000001,
        82.916275,
        96.11002075,
        109.8122883475
      ]
    },
    "Cashflow": {
      "resultLabel": "Cashflow",
      "values": [
        32.24,
        50.544,
        66.2175000000001,
        78.916275,
        92.11002075,
        105.8122883475
      ]
    },
    "Revenue": {
      "resultLabel": "Revenue",
      "values": [
        282.24,
        320.544,
        347.2875,
        364.651875,
        382.88446875,
        402.0286921875
      ]
    }
  }
}</t>
  </si>
  <si>
    <t>{
  "type": "iteration",
  "instance": 116,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51.92,
        72.352,
        89.51125,
        103.1747125,
        117.381380125,
        132.14721569125
      ]
    },
    "Cashflow": {
      "resultLabel": "Cashflow",
      "values": [
        47.92,
        68.352,
        85.51125,
        99.1747125,
        113.381380125,
        128.14721569125
      ]
    },
    "Revenue": {
      "resultLabel": "Revenue",
      "values": [
        297.92,
        338.352,
        366.58125,
        384.9103125,
        404.155828125,
        424.36361953125
      ]
    }
  }
}</t>
  </si>
  <si>
    <t>{
  "type": "iteration",
  "instance": 117,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20.56,
        36.736,
        50.92375,
        62.6578375,
        74.838661375,
        87.47736100375
      ]
    },
    "Cashflow": {
      "resultLabel": "Cashflow",
      "values": [
        16.56,
        32.736,
        46.92375,
        58.6578375,
        70.838661375,
        83.47736100375
      ]
    },
    "Revenue": {
      "resultLabel": "Revenue",
      "values": [
        266.56,
        302.736,
        327.99375,
        344.3934375,
        361.613109375,
        379.69376484375
      ]
    }
  }
}</t>
  </si>
  <si>
    <t>{
  "type": "iteration",
  "instance": 118,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35.36,
        62.592,
        90.346,
        115.07368,
        141.7795744,
        170.621940352
      ]
    },
    "Cashflow": {
      "resultLabel": "Cashflow",
      "values": [
        29.36,
        56.592,
        84.346,
        109.07368,
        135.7795744,
        164.621940352
      ]
    },
    "Revenue": {
      "resultLabel": "Revenue",
      "values": [
        279.36,
        326.592,
        367.416,
        396.80928,
        428.5540224,
        462.838344192
      ]
    }
  }
}</t>
  </si>
  <si>
    <t>{
  "type": "iteration",
  "instance": 119,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50.88,
        80.736,
        110.758,
        137.11864,
        165.5881312,
        196.335181696
      ]
    },
    "Cashflow": {
      "resultLabel": "Cashflow",
      "values": [
        44.88,
        74.736,
        104.758,
        131.11864,
        159.5881312,
        190.335181696
      ]
    },
    "Revenue": {
      "resultLabel": "Revenue",
      "values": [
        294.88,
        344.736,
        387.828,
        418.85424,
        452.3625792,
        488.551585536
      ]
    }
  }
}</t>
  </si>
  <si>
    <t>{
  "type": "iteration",
  "instance": 120,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19.84,
        44.448,
        69.9340000000001,
        93.02872,
        117.9710176,
        144.908699008
      ]
    },
    "Cashflow": {
      "resultLabel": "Cashflow",
      "values": [
        13.84,
        38.448,
        63.9340000000001,
        87.02872,
        111.9710176,
        138.908699008
      ]
    },
    "Revenue": {
      "resultLabel": "Revenue",
      "values": [
        263.84,
        308.448,
        347.004,
        374.76432,
        404.7454656,
        437.125102848
      ]
    }
  }
}</t>
  </si>
  <si>
    <t>{
  "type": "iteration",
  "instance": 121,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34.48,
        61.4816,
        90.346,
        115.07368,
        141.7795744,
        170.621940352
      ]
    },
    "Cashflow": {
      "resultLabel": "Cashflow",
      "values": [
        26.48,
        53.4816,
        82.346,
        107.07368,
        133.7795744,
        162.621940352
      ]
    },
    "Revenue": {
      "resultLabel": "Revenue",
      "values": [
        276.48,
        323.4816,
        367.416,
        396.80928,
        428.5540224,
        462.838344192
      ]
    }
  }
}</t>
  </si>
  <si>
    <t>{
  "type": "iteration",
  "instance": 122,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49.84,
        79.4528,
        110.758,
        137.11864,
        165.5881312,
        196.335181696
      ]
    },
    "Cashflow": {
      "resultLabel": "Cashflow",
      "values": [
        41.84,
        71.4528,
        102.758,
        129.11864,
        157.5881312,
        188.335181696
      ]
    },
    "Revenue": {
      "resultLabel": "Revenue",
      "values": [
        291.84,
        341.4528,
        387.828,
        418.85424,
        452.3625792,
        488.551585536
      ]
    }
  }
}</t>
  </si>
  <si>
    <t>{
  "type": "iteration",
  "instance": 123,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19.12,
        43.5104,
        69.9340000000001,
        93.02872,
        117.9710176,
        144.908699008
      ]
    },
    "Cashflow": {
      "resultLabel": "Cashflow",
      "values": [
        11.12,
        35.5104,
        61.9340000000001,
        85.02872,
        109.9710176,
        136.908699008
      ]
    },
    "Revenue": {
      "resultLabel": "Revenue",
      "values": [
        261.12,
        305.5104,
        347.004,
        374.76432,
        404.7454656,
        437.125102848
      ]
    }
  }
}</t>
  </si>
  <si>
    <t>{
  "type": "iteration",
  "instance": 124,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36.24,
        63.7024,
        90.346,
        115.07368,
        141.7795744,
        170.621940352
      ]
    },
    "Cashflow": {
      "resultLabel": "Cashflow",
      "values": [
        32.24,
        59.7024,
        86.346,
        111.07368,
        137.7795744,
        166.621940352
      ]
    },
    "Revenue": {
      "resultLabel": "Revenue",
      "values": [
        282.24,
        329.7024,
        367.416,
        396.80928,
        428.5540224,
        462.838344192
      ]
    }
  }
}</t>
  </si>
  <si>
    <t>{
  "type": "iteration",
  "instance": 125,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51.92,
        82.0192,
        110.758,
        137.11864,
        165.5881312,
        196.335181696
      ]
    },
    "Cashflow": {
      "resultLabel": "Cashflow",
      "values": [
        47.92,
        78.0192,
        106.758,
        133.11864,
        161.5881312,
        192.335181696
      ]
    },
    "Revenue": {
      "resultLabel": "Revenue",
      "values": [
        297.92,
        348.0192,
        387.828,
        418.85424,
        452.3625792,
        488.551585536
      ]
    }
  }
}</t>
  </si>
  <si>
    <t>{
  "type": "iteration",
  "instance": 126,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20.56,
        45.3856,
        69.9340000000001,
        93.02872,
        117.9710176,
        144.908699008
      ]
    },
    "Cashflow": {
      "resultLabel": "Cashflow",
      "values": [
        16.56,
        41.3856,
        65.9340000000001,
        89.02872,
        113.9710176,
        140.908699008
      ]
    },
    "Revenue": {
      "resultLabel": "Revenue",
      "values": [
        266.56,
        311.3856,
        347.004,
        374.76432,
        404.7454656,
        437.125102848
      ]
    }
  }
}</t>
  </si>
  <si>
    <t>{
  "type": "iteration",
  "instance": 127,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35.36,
        8.16000000000005,
        -21.92,
        -26.5856,
        -31.624448,
        -37.06640384
      ]
    },
    "Cashflow": {
      "resultLabel": "Cashflow",
      "values": [
        29.36,
        2.16000000000005,
        -27.92,
        -32.5856,
        -37.624448,
        -43.06640384
      ]
    },
    "Revenue": {
      "resultLabel": "Revenue",
      "values": [
        279.36,
        272.16,
        255.15,
        255.15,
        255.15,
        255.15
      ]
    }
  }
}</t>
  </si>
  <si>
    <t>{
  "type": "iteration",
  "instance": 128,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50.88,
        23.28,
        -7.74500000000001,
        -12.4106,
        -17.449448,
        -22.89140384
      ]
    },
    "Cashflow": {
      "resultLabel": "Cashflow",
      "values": [
        44.88,
        17.28,
        -13.745,
        -18.4106,
        -23.449448,
        -28.89140384
      ]
    },
    "Revenue": {
      "resultLabel": "Revenue",
      "values": [
        294.88,
        287.28,
        269.325,
        269.325,
        269.325,
        269.325
      ]
    }
  }
}</t>
  </si>
  <si>
    <t>{
  "type": "iteration",
  "instance": 129,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19.84,
        -6.96000000000001,
        -36.095,
        -40.7606,
        -45.799448,
        -51.24140384
      ]
    },
    "Cashflow": {
      "resultLabel": "Cashflow",
      "values": [
        13.84,
        -12.96,
        -42.095,
        -46.7606,
        -51.799448,
        -57.24140384
      ]
    },
    "Revenue": {
      "resultLabel": "Revenue",
      "values": [
        263.84,
        257.04,
        240.975,
        240.975,
        240.975,
        240.975
      ]
    }
  }
}</t>
  </si>
  <si>
    <t>{
  "type": "iteration",
  "instance": 130,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34.48,
        7.56800000000001,
        -21.92,
        -26.5856,
        -31.624448,
        -37.06640384
      ]
    },
    "Cashflow": {
      "resultLabel": "Cashflow",
      "values": [
        26.48,
        -0.431999999999988,
        -29.92,
        -34.5856,
        -39.624448,
        -45.06640384
      ]
    },
    "Revenue": {
      "resultLabel": "Revenue",
      "values": [
        276.48,
        269.568,
        255.15,
        255.15,
        255.15,
        255.15
      ]
    }
  }
}</t>
  </si>
  <si>
    <t>{
  "type": "iteration",
  "instance": 131,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49.84,
        22.544,
        -7.74500000000001,
        -12.4106,
        -17.449448,
        -22.89140384
      ]
    },
    "Cashflow": {
      "resultLabel": "Cashflow",
      "values": [
        41.84,
        14.544,
        -15.745,
        -20.4106,
        -25.449448,
        -30.89140384
      ]
    },
    "Revenue": {
      "resultLabel": "Revenue",
      "values": [
        291.84,
        284.544,
        269.325,
        269.325,
        269.325,
        269.325
      ]
    }
  }
}</t>
  </si>
  <si>
    <t>{
  "type": "iteration",
  "instance": 132,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19.12,
        -7.40799999999999,
        -36.095,
        -40.7606,
        -45.799448,
        -51.24140384
      ]
    },
    "Cashflow": {
      "resultLabel": "Cashflow",
      "values": [
        11.12,
        -15.408,
        -44.095,
        -48.7606,
        -53.799448,
        -59.24140384
      ]
    },
    "Revenue": {
      "resultLabel": "Revenue",
      "values": [
        261.12,
        254.592,
        240.975,
        240.975,
        240.975,
        240.975
      ]
    }
  }
}</t>
  </si>
  <si>
    <t>{
  "type": "iteration",
  "instance": 133,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36.24,
        8.75200000000004,
        -21.92,
        -26.5856,
        -31.624448,
        -37.06640384
      ]
    },
    "Cashflow": {
      "resultLabel": "Cashflow",
      "values": [
        32.24,
        4.75200000000004,
        -25.92,
        -30.5856,
        -35.624448,
        -41.06640384
      ]
    },
    "Revenue": {
      "resultLabel": "Revenue",
      "values": [
        282.24,
        274.752,
        255.15,
        255.15,
        255.15,
        255.15
      ]
    }
  }
}</t>
  </si>
  <si>
    <t>{
  "type": "iteration",
  "instance": 134,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51.92,
        24.016,
        -7.74500000000001,
        -12.4106,
        -17.449448,
        -22.89140384
      ]
    },
    "Cashflow": {
      "resultLabel": "Cashflow",
      "values": [
        47.92,
        20.016,
        -11.745,
        -16.4106,
        -21.449448,
        -26.89140384
      ]
    },
    "Revenue": {
      "resultLabel": "Revenue",
      "values": [
        297.92,
        290.016,
        269.325,
        269.325,
        269.325,
        269.325
      ]
    }
  }
}</t>
  </si>
  <si>
    <t>{
  "type": "iteration",
  "instance": 135,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"Higher",
      "variables": {
        "Budget (Operating)": {
          "variableLabel": "Budget (Operating)",
          "values": [
            250,
            270,
            291.6,
            314.928,
            340.12224,
            367.3320192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20.56,
        -6.51199999999997,
        -36.095,
        -40.7606,
        -45.799448,
        -51.24140384
      ]
    },
    "Cashflow": {
      "resultLabel": "Cashflow",
      "values": [
        16.56,
        -10.512,
        -40.095,
        -44.7606,
        -49.799448,
        -55.24140384
      ]
    },
    "Revenue": {
      "resultLabel": "Revenue",
      "values": [
        266.56,
        259.488,
        240.975,
        240.975,
        240.975,
        240.975
      ]
    }
  }
}</t>
  </si>
  <si>
    <t>{
  "type": "iteration",
  "instance": 136,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35.36,
        43.2800000000001,
        50.785568,
        57.747384512,
        64.015111956608,
        69.4143937747936
      ]
    },
    "Cashflow": {
      "resultLabel": "Cashflow",
      "values": [
        29.36,
        37.2800000000001,
        44.785568,
        51.747384512,
        58.015111956608,
        63.4143937747936
      ]
    },
    "Revenue": {
      "resultLabel": "Revenue",
      "values": [
        279.36,
        287.28,
        294.785568,
        301.747384512,
        308.015111956608,
        313.414393774794
      ]
    }
  }
}</t>
  </si>
  <si>
    <t>{
  "type": "iteration",
  "instance": 137,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50.88,
        59.24,
        67.162544,
        74.511128096,
        81.127062620864,
        86.8263045400598
      ]
    },
    "Cashflow": {
      "resultLabel": "Cashflow",
      "values": [
        44.88,
        53.24,
        61.162544,
        68.511128096,
        75.127062620864,
        80.8263045400598
      ]
    },
    "Revenue": {
      "resultLabel": "Revenue",
      "values": [
        294.88,
        303.24,
        311.162544,
        318.511128096,
        325.127062620864,
        330.82630454006
      ]
    }
  }
}</t>
  </si>
  <si>
    <t>{
  "type": "iteration",
  "instance": 138,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19.84,
        27.3200000000001,
        34.408592,
        40.983640928,
        46.903161292352,
        52.0024830095272
      ]
    },
    "Cashflow": {
      "resultLabel": "Cashflow",
      "values": [
        13.84,
        21.3200000000001,
        28.408592,
        34.983640928,
        40.903161292352,
        46.0024830095272
      ]
    },
    "Revenue": {
      "resultLabel": "Revenue",
      "values": [
        263.84,
        271.32,
        278.408592,
        284.983640928,
        290.903161292352,
        296.002483009527
      ]
    }
  }
}</t>
  </si>
  <si>
    <t>{
  "type": "iteration",
  "instance": 139,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34.48,
        42.2560000000001,
        49.610368,
        56.413424512,
        62.514453956608,
        67.7387028747935
      ]
    },
    "Cashflow": {
      "resultLabel": "Cashflow",
      "values": [
        26.48,
        34.2560000000001,
        41.610368,
        48.413424512,
        54.514453956608,
        59.7387028747935
      ]
    },
    "Revenue": {
      "resultLabel": "Revenue",
      "values": [
        276.48,
        284.256,
        291.610368,
        298.413424512,
        304.514453956608,
        309.738702874794
      ]
    }
  }
}</t>
  </si>
  <si>
    <t>{
  "type": "iteration",
  "instance": 140,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49.84,
        58.048,
        65.810944,
        72.991948096,
        79.431923620864,
        84.9464085900598
      ]
    },
    "Cashflow": {
      "resultLabel": "Cashflow",
      "values": [
        41.84,
        50.048,
        57.810944,
        64.991948096,
        71.431923620864,
        76.9464085900598
      ]
    },
    "Revenue": {
      "resultLabel": "Revenue",
      "values": [
        291.84,
        300.048,
        307.810944,
        314.991948096,
        321.431923620864,
        326.94640859006
      ]
    }
  }
}</t>
  </si>
  <si>
    <t>{
  "type": "iteration",
  "instance": 141,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19.12,
        26.4640000000001,
        33.409792,
        39.834900928,
        45.596984292352,
        50.5309971595272
      ]
    },
    "Cashflow": {
      "resultLabel": "Cashflow",
      "values": [
        11.12,
        18.4640000000001,
        25.409792,
        31.834900928,
        37.596984292352,
        42.5309971595272
      ]
    },
    "Revenue": {
      "resultLabel": "Revenue",
      "values": [
        261.12,
        268.464,
        275.409792,
        281.834900928,
        287.596984292352,
        292.530997159527
      ]
    }
  }
}</t>
  </si>
  <si>
    <t>{
  "type": "iteration",
  "instance": 142,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36.24,
        44.304,
        51.960768,
        59.081344512,
        65.5157699566081,
        71.0900846747935
      ]
    },
    "Cashflow": {
      "resultLabel": "Cashflow",
      "values": [
        32.24,
        40.304,
        47.960768,
        55.081344512,
        61.5157699566081,
        67.0900846747935
      ]
    },
    "Revenue": {
      "resultLabel": "Revenue",
      "values": [
        282.24,
        290.304,
        297.960768,
        305.081344512,
        311.515769956608,
        317.090084674794
      ]
    }
  }
}</t>
  </si>
  <si>
    <t>{
  "type": "iteration",
  "instance": 143,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51.92,
        60.432,
        68.5141440000001,
        76.030308096,
        82.822201620864,
        88.7062004900598
      ]
    },
    "Cashflow": {
      "resultLabel": "Cashflow",
      "values": [
        47.92,
        56.432,
        64.5141440000001,
        72.030308096,
        78.822201620864,
        84.7062004900598
      ]
    },
    "Revenue": {
      "resultLabel": "Revenue",
      "values": [
        297.92,
        306.432,
        314.514144,
        322.030308096,
        328.822201620864,
        334.70620049006
      ]
    }
  }
}</t>
  </si>
  <si>
    <t>{
  "type": "iteration",
  "instance": 144,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"Base",
      "variables": {
        "Price": {
          "variableLabel": "Price",
          "values": [
            10,
            10.5,
            11.025,
            11.57625,
            12.1550625,
            12.762815625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20.56,
        28.176,
        35.407392,
        42.132380928,
        48.209338292352,
        53.4739688595272
      ]
    },
    "Cashflow": {
      "resultLabel": "Cashflow",
      "values": [
        16.56,
        24.176,
        31.407392,
        38.132380928,
        44.209338292352,
        49.4739688595272
      ]
    },
    "Revenue": {
      "resultLabel": "Revenue",
      "values": [
        266.56,
        274.176,
        281.407392,
        288.132380928,
        294.209338292352,
        299.473968859527
      ]
    }
  }
}</t>
  </si>
  <si>
    <t>{
  "type": "iteration",
  "instance": 145,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35.36,
        51.488,
        67.87109888,
        84.357457068032,
        100.754425845305,
        116.820513260807
      ]
    },
    "Cashflow": {
      "resultLabel": "Cashflow",
      "values": [
        29.36,
        45.488,
        61.87109888,
        78.357457068032,
        94.7544258453046,
        110.820513260807
      ]
    },
    "Revenue": {
      "resultLabel": "Revenue",
      "values": [
        279.36,
        295.488,
        311.87109888,
        328.357457068032,
        344.754425845305,
        360.820513260807
      ]
    }
  }
}</t>
  </si>
  <si>
    <t>{
  "type": "iteration",
  "instance": 146,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50.88,
        67.904,
        85.1972710400001,
        102.599538016256,
        119.907449503377,
        136.866097330852
      ]
    },
    "Cashflow": {
      "resultLabel": "Cashflow",
      "values": [
        44.88,
        61.904,
        79.1972710400001,
        96.599538016256,
        113.907449503377,
        130.866097330852
      ]
    },
    "Revenue": {
      "resultLabel": "Revenue",
      "values": [
        294.88,
        311.904,
        329.19727104,
        346.599538016256,
        363.907449503377,
        380.866097330852
      ]
    }
  }
}</t>
  </si>
  <si>
    <t>{
  "type": "iteration",
  "instance": 147,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19.84,
        35.0720000000001,
        50.54492672,
        66.115376119808,
        81.6014021872321,
        96.7749291907625
      ]
    },
    "Cashflow": {
      "resultLabel": "Cashflow",
      "values": [
        13.84,
        29.0720000000001,
        44.54492672,
        60.115376119808,
        75.6014021872321,
        90.7749291907625
      ]
    },
    "Revenue": {
      "resultLabel": "Revenue",
      "values": [
        263.84,
        279.072,
        294.54492672,
        310.115376119808,
        325.601402187232,
        340.774929190763
      ]
    }
  }
}</t>
  </si>
  <si>
    <t>{
  "type": "iteration",
  "instance": 148,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34.48,
        50.3776,
        66.51186688,
        82.729486508032,
        98.8362176405045,
        114.588848399623
      ]
    },
    "Cashflow": {
      "resultLabel": "Cashflow",
      "values": [
        26.48,
        42.3776,
        58.51186688,
        74.729486508032,
        90.8362176405045,
        106.588848399623
      ]
    },
    "Revenue": {
      "resultLabel": "Revenue",
      "values": [
        276.48,
        292.3776,
        308.51186688,
        324.729486508032,
        340.836217640505,
        356.588848399623
      ]
    }
  }
}</t>
  </si>
  <si>
    <t>{
  "type": "iteration",
  "instance": 149,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49.84,
        66.6208,
        83.65141504,
        100.770013536256,
        117.771563064977,
        134.39933997738
      ]
    },
    "Cashflow": {
      "resultLabel": "Cashflow",
      "values": [
        41.84,
        58.6208,
        75.65141504,
        92.770013536256,
        109.771563064977,
        126.39933997738
      ]
    },
    "Revenue": {
      "resultLabel": "Revenue",
      "values": [
        291.84,
        308.6208,
        325.65141504,
        342.770013536256,
        359.771563064977,
        376.39933997738
      ]
    }
  }
}</t>
  </si>
  <si>
    <t>{
  "type": "iteration",
  "instance": 150,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19.12,
        34.1344000000001,
        49.37231872,
        64.688959479808,
        79.900872216032,
        94.7783568218665
      ]
    },
    "Cashflow": {
      "resultLabel": "Cashflow",
      "values": [
        11.12,
        26.1344000000001,
        41.37231872,
        56.688959479808,
        71.900872216032,
        86.7783568218665
      ]
    },
    "Revenue": {
      "resultLabel": "Revenue",
      "values": [
        261.12,
        276.1344,
        291.37231872,
        306.688959479808,
        321.900872216032,
        336.778356821867
      ]
    }
  }
}</t>
  </si>
  <si>
    <t>{
  "type": "iteration",
  "instance": 151,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36.24,
        52.5984000000001,
        69.23033088,
        85.985427628032,
        102.672634050105,
        119.052178121991
      ]
    },
    "Cashflow": {
      "resultLabel": "Cashflow",
      "values": [
        32.24,
        48.5984000000001,
        65.23033088,
        81.985427628032,
        98.6726340501046,
        115.052178121991
      ]
    },
    "Revenue": {
      "resultLabel": "Revenue",
      "values": [
        282.24,
        298.5984,
        315.23033088,
        331.985427628032,
        348.672634050105,
        365.052178121991
      ]
    }
  }
}</t>
  </si>
  <si>
    <t>{
  "type": "iteration",
  "instance": 152,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51.92,
        69.1872,
        86.74312704,
        104.429062496256,
        122.043335941777,
        139.332854684324
      ]
    },
    "Cashflow": {
      "resultLabel": "Cashflow",
      "values": [
        47.92,
        65.1872,
        82.74312704,
        100.429062496256,
        118.043335941777,
        135.332854684324
      ]
    },
    "Revenue": {
      "resultLabel": "Revenue",
      "values": [
        297.92,
        315.1872,
        332.74312704,
        350.429062496256,
        368.043335941777,
        385.332854684324
      ]
    }
  }
}</t>
  </si>
  <si>
    <t>{
  "type": "iteration",
  "instance": 153,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"High",
      "variables": {
        "Price": {
          "variableLabel": "Price",
          "values": [
            10,
            10.8,
            11.664,
            12.59712,
            13.6048896,
            14.693280768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20.56,
        36.0096,
        51.71753472,
        67.541792759808,
        83.3019321584321,
        98.7715015596585
      ]
    },
    "Cashflow": {
      "resultLabel": "Cashflow",
      "values": [
        16.56,
        32.0096,
        47.71753472,
        63.541792759808,
        79.3019321584321,
        94.7715015596585
      ]
    },
    "Revenue": {
      "resultLabel": "Revenue",
      "values": [
        266.56,
        282.0096,
        297.71753472,
        313.541792759808,
        329.301932158432,
        344.771501559659
      ]
    }
  }
}</t>
  </si>
  <si>
    <t>{
  "type": "iteration",
  "instance": 154,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35.36,
        2.24000000000001,
        -27.422848,
        -32.86480384,
        -38.7421161472,
        -45.089613438976
      ]
    },
    "Cashflow": {
      "resultLabel": "Cashflow",
      "values": [
        29.36,
        -3.75999999999999,
        -33.422848,
        -38.86480384,
        -44.7421161472,
        -51.089613438976
      ]
    },
    "Revenue": {
      "resultLabel": "Revenue",
      "values": [
        279.36,
        246.24,
        216.577152,
        211.13519616,
        205.2578838528,
        198.910386561024
      ]
    }
  }
}</t>
  </si>
  <si>
    <t>{
  "type": "iteration",
  "instance": 155,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50.88,
        15.92,
        -15.390784,
        -21.13507072,
        -27.3389003776,
        -34.039036407808
      ]
    },
    "Cashflow": {
      "resultLabel": "Cashflow",
      "values": [
        44.88,
        9.92000000000002,
        -21.390784,
        -27.13507072,
        -33.3389003776,
        -40.039036407808
      ]
    },
    "Revenue": {
      "resultLabel": "Revenue",
      "values": [
        294.88,
        259.92,
        228.609216,
        222.86492928,
        216.6610996224,
        209.960963592192
      ]
    }
  }
}</t>
  </si>
  <si>
    <t>{
  "type": "iteration",
  "instance": 156,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"Base",
      "variables": {
        "Long Term Interest Rate": {
          "variableLabel": "Long Term Interest Rate",
          "values": [
            0.06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19.84,
        -11.44,
        -39.454912,
        -44.59453696,
        -50.1453319168,
        -56.140190470144
      ]
    },
    "Cashflow": {
      "resultLabel": "Cashflow",
      "values": [
        13.84,
        -17.44,
        -45.454912,
        -50.59453696,
        -56.1453319168,
        -62.140190470144
      ]
    },
    "Revenue": {
      "resultLabel": "Revenue",
      "values": [
        263.84,
        232.56,
        204.545088,
        199.40546304,
        193.8546680832,
        187.859809529856
      ]
    }
  }
}</t>
  </si>
  <si>
    <t>{
  "type": "iteration",
  "instance": 157,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34.48,
        1.648,
        -27.755648,
        -33.19760384,
        -39.0749161472,
        -45.422413438976
      ]
    },
    "Cashflow": {
      "resultLabel": "Cashflow",
      "values": [
        26.48,
        -6.352,
        -35.755648,
        -41.19760384,
        -47.0749161472,
        -53.422413438976
      ]
    },
    "Revenue": {
      "resultLabel": "Revenue",
      "values": [
        276.48,
        243.648,
        214.244352,
        208.80239616,
        202.9250838528,
        196.577586561024
      ]
    }
  }
}</t>
  </si>
  <si>
    <t>{
  "type": "iteration",
  "instance": 158,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49.84,
        15.184,
        -15.853184,
        -21.59747072,
        -27.8013003776,
        -34.501436407808
      ]
    },
    "Cashflow": {
      "resultLabel": "Cashflow",
      "values": [
        41.84,
        7.18400000000003,
        -23.853184,
        -29.59747072,
        -35.8013003776,
        -42.501436407808
      ]
    },
    "Revenue": {
      "resultLabel": "Revenue",
      "values": [
        291.84,
        257.184,
        226.146816,
        220.40252928,
        214.1986996224,
        207.498563592192
      ]
    }
  }
}</t>
  </si>
  <si>
    <t>{
  "type": "iteration",
  "instance": 159,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"High",
      "variables": {
        "Long Term Interest Rate": {
          "variableLabel": "Long Term Interest Rate",
          "values": [
            0.08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19.12,
        -11.888,
        -39.658112,
        -44.79773696,
        -50.3485319168,
        -56.343390470144
      ]
    },
    "Cashflow": {
      "resultLabel": "Cashflow",
      "values": [
        11.12,
        -19.888,
        -47.658112,
        -52.79773696,
        -58.3485319168,
        -64.343390470144
      ]
    },
    "Revenue": {
      "resultLabel": "Revenue",
      "values": [
        261.12,
        230.112,
        202.341888,
        197.20226304,
        191.6514680832,
        185.656609529856
      ]
    }
  }
}</t>
  </si>
  <si>
    <t>{
  "type": "iteration",
  "instance": 160,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"Base",
      "variables": {
        "Expansion Success": {
          "variableLabel": "Expansion Success",
          "values": [
            0.95
          ]
        },
        "Base Capacity Reliability": {
          "variableLabel": "Base Capacity Reliability",
          "values": [
            0.9
          ]
        }
      }
    }
  },
  "results": {
    "EBITDA": {
      "resultLabel": "EBITDA",
      "values": [
        36.24,
        2.83199999999999,
        -27.090048,
        -32.53200384,
        -38.4093161472,
        -44.7568134389759
      ]
    },
    "Cashflow": {
      "resultLabel": "Cashflow",
      "values": [
        32.24,
        -1.16800000000001,
        -31.090048,
        -36.53200384,
        -42.4093161472,
        -48.7568134389759
      ]
    },
    "Revenue": {
      "resultLabel": "Revenue",
      "values": [
        282.24,
        248.832,
        218.909952,
        213.46799616,
        207.5906838528,
        201.243186561024
      ]
    }
  }
}</t>
  </si>
  <si>
    <t>{
  "type": "iteration",
  "instance": 161,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"High",
      "variables": {
        "Expansion Success": {
          "variableLabel": "Expansion Success",
          "values": [
            1
          ]
        },
        "Base Capacity Reliability": {
          "variableLabel": "Base Capacity Reliability",
          "values": [
            0.95
          ]
        }
      }
    }
  },
  "results": {
    "EBITDA": {
      "resultLabel": "EBITDA",
      "values": [
        51.92,
        16.656,
        -14.928384,
        -20.67267072,
        -26.8765003776,
        -33.576636407808
      ]
    },
    "Cashflow": {
      "resultLabel": "Cashflow",
      "values": [
        47.92,
        12.656,
        -18.928384,
        -24.67267072,
        -30.8765003776,
        -37.576636407808
      ]
    },
    "Revenue": {
      "resultLabel": "Revenue",
      "values": [
        297.92,
        262.656,
        231.071616,
        225.32732928,
        219.1234996224,
        212.423363592192
      ]
    }
  }
}</t>
  </si>
  <si>
    <t>{
  "type": "iteration",
  "instance": 162,
  "inputs": {
    "Expansion": {
      "areaLabel": "Expansion",
      "areaType": "Decision",
      "selectedCase": "No",
      "variables": {
        "Expand?": {
          "variableLabel": "Expand?",
          "values": [
            0
          ]
        }
      }
    },
    "Budget": {
      "areaLabel": "Budget",
      "areaType": "Decision",
      "selectedCase": "Lower",
      "variables": {
        "Budget (Operating)": {
          "variableLabel": "Budget (Operating)",
          "values": [
            250,
            250,
            250,
            250,
            250,
            250
          ]
        }
      }
    },
    "Pricing": {
      "areaLabel": "Pricing",
      "areaType": "Uncertainty",
      "selectedCase": "Low",
      "variables": {
        "Price": {
          "variableLabel": "Price",
          "values": [
            10,
            9,
            8.1,
            8.1,
            8.1,
            8.1
          ]
        }
      }
    },
    "Interest Rate": {
      "areaLabel": "Interest Rate",
      "areaType": "Uncertainty",
      "selectedCase": "Low",
      "variables": {
        "Long Term Interest Rate": {
          "variableLabel": "Long Term Interest Rate",
          "values": [
            0.04
          ]
        }
      }
    },
    "Other": {
      "areaLabel": "Other",
      "areaType": "Uncertainty",
      "selectedCase": "Low",
      "variables": {
        "Expansion Success": {
          "variableLabel": "Expansion Success",
          "values": [
            0.8
          ]
        },
        "Base Capacity Reliability": {
          "variableLabel": "Base Capacity Reliability",
          "values": [
            0.85
          ]
        }
      }
    }
  },
  "results": {
    "EBITDA": {
      "resultLabel": "EBITDA",
      "values": [
        20.56,
        -10.992,
        -39.251712,
        -44.39133696,
        -49.9421319168,
        -55.936990470144
      ]
    },
    "Cashflow": {
      "resultLabel": "Cashflow",
      "values": [
        16.56,
        -14.992,
        -43.251712,
        -48.39133696,
        -53.9421319168,
        -59.936990470144
      ]
    },
    "Revenue": {
      "resultLabel": "Revenue",
      "values": [
        266.56,
        235.008,
        206.748288,
        201.60866304,
        196.0578680832,
        190.063009529856
      ]
    }
  }
}</t>
  </si>
  <si>
    <t>{
  "version": "1.0.0",
  "visualizations": [
    {
      "id": "viz_1750901581629",
      "title": "New Table",
      "type": "newtable",
      "order": 3,
      "size": {
        "width": 1,
        "height": 2
      },
      "config": {
        "selectedVariable": "Result: Cashflow",
        "transformation": "npv_0",
        "transformationOptions": {
          "discountRate": 0.12
        },
        "settingsExpanded": true,
        "groupBy": "decision",
        "viewMode": "expectedValue",
        "showCaseColumns": false,
        "heatmapType": "none",
        "firstColumnWidth": 120,
        "sortState": {},
        "action": "update",
        "size": {
          "width": 1,
          "height": 2
        },
        "order": 3
      }
    },
    {
      "id": "viz_1750901984217",
      "title": "Cumulative Distribution Plot",
      "type": "cdpchart",
      "order": 2,
      "size": {
        "width": 3,
        "height": 4
      },
      "config": {
        "selectedVariable": "Result: Cashflow",
        "transformation": "npv_0",
        "transformationOptions": {
          "discountRate": 0.12
        },
        "settingsExpanded": true,
        "legendPosition": "bottom",
        "groupBy": "decision",
        "viewMode": "CumProb",
        "sortState": {},
        "action": "update",
        "order": 2
      }
    },
    {
      "id": "viz_1750902133096",
      "title": "New Table",
      "type": "newtable",
      "order": 1,
      "size": {
        "width": 1,
        "height": 2
      },
      "config": {
        "selectedVariable": "Result: Cashflow",
        "transformation": "none",
        "transformationOptions": {},
        "settingsExpanded": true,
        "groupBy": "decision",
        "viewMode": "expectedValue",
        "showCaseColumns": false,
        "heatmapType": "none",
        "sortState": {},
        "action": "update",
        "size": {
          "width": 1,
          "height": 2
        },
        "order": 1
      }
    },
    {
      "id": "viz_1750902571631",
      "title": "Range Chart",
      "type": "range",
      "order": 4,
      "size": {
        "width": 4,
        "height": 2
      },
      "config": {
        "selectedVariable": "Result: Cashflow",
        "transformation": "none",
        "transformationOptions": {},
        "settingsExpanded": true,
        "legendPosition": "none",
        "groupBy": "decision",
        "viewMode": "range",
        "sortState": {},
        "action": "update",
        "order": 4
      }
    }
  ],
  "layout": {
    "selectedCases": [
      "No",
      "Maintain",
      "Lower",
      "Base",
      "High",
      "Low",
      "Yes",
      "Higher"
    ],
    "displayedCases": [
      {
        "caseId": "No",
        "areaId": "Expansion",
        "state": "selected"
      },
      {
        "caseId": "Maintain",
        "areaId": "Budget",
        "state": "selected"
      },
      {
        "caseId": "Lower",
        "areaId": "Budget",
        "state": "selected"
      },
      {
        "caseId": "Base",
        "areaId": "Pricing",
        "state": "selected"
      },
      {
        "caseId": "High",
        "areaId": "Pricing",
        "state": "selected"
      },
      {
        "caseId": "Low",
        "areaId": "Pricing",
        "state": "selected"
      },
      {
        "caseId": "Base",
        "areaId": "Interest Rate",
        "state": "selected"
      },
      {
        "caseId": "High",
        "areaId": "Interest Rate",
        "state": "selected"
      },
      {
        "caseId": "Low",
        "areaId": "Interest Rate",
        "state": "selected"
      },
      {
        "caseId": "Base",
        "areaId": "Other",
        "state": "selected"
      },
      {
        "caseId": "High",
        "areaId": "Other",
        "state": "selected"
      },
      {
        "caseId": "Low",
        "areaId": "Other",
        "state": "selected"
      },
      {
        "caseId": "Yes",
        "areaId": "Expansion",
        "state": "selected"
      },
      {
        "caseId": "Higher",
        "areaId": "Budget",
        "state": "selected"
      }
    ],
    "displayedGoalLabels": [],
    "instanceSelection": {
      "areaLabels": {
        "decision": [
          "Expansion",
          "Budget"
        ],
        "uncertainty": [
          "Pricing",
          "Interest Rate",
          "Other"
        ]
      },
      "selectedInstances": [],
      "chosenInstanceId": null,
      "hasUpdatedExcel": false,
      "hasRestored": false
    },
    "firstColumnWidth": 180,
    "isAnalysisTreeCollapsed": false
  }
}</t>
  </si>
  <si>
    <t>{"version":"1.0","saveDate":"2025-06-26T02:06:59.440Z"}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</si>
</sst>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9" fontId="0" fillId="0" borderId="0" xfId="3" applyFont="1"/>
    <xf numFmtId="164" fontId="0" fillId="0" borderId="0" xfId="2" applyNumberFormat="1" applyFont="1"/>
    <xf numFmtId="44" fontId="0" fillId="0" borderId="0" xfId="2" applyFont="1"/>
    <xf numFmtId="44" fontId="0" fillId="0" borderId="0" xfId="0" applyNumberFormat="1"/>
    <xf numFmtId="0" fontId="2" fillId="0" borderId="0" xfId="0" applyFont="1"/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/>
    <xf numFmtId="165" fontId="0" fillId="0" borderId="0" xfId="1" applyNumberFormat="1" applyFont="1"/>
    <xf numFmtId="0" fontId="0" fillId="2" borderId="0" xfId="0" applyFill="1"/>
    <xf numFmtId="0" fontId="0" fillId="3" borderId="0" xfId="0" applyFill="1"/>
    <xf numFmtId="164" fontId="0" fillId="3" borderId="0" xfId="2" applyNumberFormat="1" applyFont="1" applyFill="1"/>
    <xf numFmtId="44" fontId="0" fillId="2" borderId="0" xfId="2" applyFont="1" applyFill="1"/>
    <xf numFmtId="9" fontId="0" fillId="2" borderId="0" xfId="3" applyFont="1" applyFill="1"/>
    <xf numFmtId="44" fontId="0" fillId="2" borderId="0" xfId="0" applyNumberForma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828028E-E404-514B-A0F4-CB69881773D8}">
  <we:reference id="23ef845d-ed2f-4727-a132-c87671e6d90c" version="1.0.0.0" store="developer" storeType="Registry"/>
  <we:alternateReferences/>
  <we:properties>
    <we:property name="ExcelIterator_npvRates" value="&quot;[0.12]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A370-E691-B54F-9288-0A478185B81D}">
  <dimension ref="A1:J38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25" sqref="H25"/>
    </sheetView>
  </sheetViews>
  <sheetFormatPr baseColWidth="10" defaultColWidth="10.83203125" defaultRowHeight="16" x14ac:dyDescent="0.2"/>
  <cols>
    <col min="1" max="1" width="25.33203125" customWidth="1"/>
    <col min="3" max="8" width="10.33203125" customWidth="1"/>
    <col min="9" max="9" width="4.5" customWidth="1"/>
  </cols>
  <sheetData>
    <row r="1" spans="1:10" x14ac:dyDescent="0.2">
      <c r="C1">
        <v>2025</v>
      </c>
      <c r="D1">
        <v>2026</v>
      </c>
      <c r="E1">
        <v>2027</v>
      </c>
      <c r="F1">
        <v>2028</v>
      </c>
      <c r="G1">
        <v>2029</v>
      </c>
      <c r="H1">
        <v>2030</v>
      </c>
    </row>
    <row r="2" spans="1:10" x14ac:dyDescent="0.2">
      <c r="A2" s="11" t="s">
        <v>0</v>
      </c>
      <c r="B2" s="11" t="s">
        <v>1</v>
      </c>
      <c r="C2" s="11">
        <v>1</v>
      </c>
    </row>
    <row r="3" spans="1:10" x14ac:dyDescent="0.2">
      <c r="A3" t="s">
        <v>2</v>
      </c>
      <c r="B3" t="s">
        <v>3</v>
      </c>
      <c r="C3" s="2">
        <v>25</v>
      </c>
      <c r="D3" s="2">
        <v>150</v>
      </c>
      <c r="E3" s="2">
        <v>75</v>
      </c>
      <c r="F3" s="2">
        <v>10</v>
      </c>
      <c r="G3" s="2">
        <v>0</v>
      </c>
      <c r="H3" s="2">
        <v>0</v>
      </c>
      <c r="J3" t="s">
        <v>4</v>
      </c>
    </row>
    <row r="4" spans="1:10" x14ac:dyDescent="0.2">
      <c r="A4" t="s">
        <v>5</v>
      </c>
      <c r="B4" t="s">
        <v>3</v>
      </c>
      <c r="C4" s="1">
        <v>0</v>
      </c>
      <c r="D4" s="1">
        <v>0.1</v>
      </c>
      <c r="E4" s="1">
        <v>0.15</v>
      </c>
      <c r="F4" s="1">
        <v>0.2</v>
      </c>
      <c r="G4" s="1">
        <v>0.2</v>
      </c>
      <c r="H4" s="1">
        <v>0.2</v>
      </c>
      <c r="J4" t="s">
        <v>6</v>
      </c>
    </row>
    <row r="5" spans="1:10" x14ac:dyDescent="0.2">
      <c r="A5" t="s">
        <v>7</v>
      </c>
      <c r="B5" t="s">
        <v>3</v>
      </c>
      <c r="C5" s="9">
        <v>0</v>
      </c>
      <c r="D5" s="9">
        <v>5000</v>
      </c>
      <c r="E5" s="9">
        <v>10000</v>
      </c>
      <c r="F5" s="9">
        <v>10000</v>
      </c>
      <c r="G5" s="9">
        <v>10000</v>
      </c>
      <c r="H5" s="9">
        <v>10000</v>
      </c>
      <c r="J5" t="s">
        <v>25</v>
      </c>
    </row>
    <row r="6" spans="1:10" x14ac:dyDescent="0.2">
      <c r="C6" s="9"/>
      <c r="D6" s="9"/>
      <c r="E6" s="9"/>
      <c r="F6" s="9"/>
      <c r="G6" s="9"/>
      <c r="H6" s="9"/>
    </row>
    <row r="7" spans="1:10" x14ac:dyDescent="0.2">
      <c r="A7" s="10" t="s">
        <v>8</v>
      </c>
      <c r="B7" s="10" t="s">
        <v>9</v>
      </c>
      <c r="C7" s="14">
        <v>0.95</v>
      </c>
      <c r="D7" s="9"/>
      <c r="E7" s="9"/>
      <c r="F7" s="9"/>
      <c r="G7" s="9"/>
      <c r="H7" s="9"/>
    </row>
    <row r="8" spans="1:10" x14ac:dyDescent="0.2">
      <c r="A8" s="10" t="s">
        <v>10</v>
      </c>
      <c r="B8" s="10" t="s">
        <v>9</v>
      </c>
      <c r="C8" s="14">
        <v>0.9</v>
      </c>
      <c r="D8" s="9"/>
      <c r="E8" s="9"/>
      <c r="F8" s="9"/>
      <c r="G8" s="9"/>
      <c r="H8" s="9"/>
    </row>
    <row r="10" spans="1:10" x14ac:dyDescent="0.2">
      <c r="A10" t="s">
        <v>11</v>
      </c>
      <c r="B10" t="s">
        <v>12</v>
      </c>
      <c r="C10" s="2">
        <f t="shared" ref="C10:H10" si="0">IF($C$2,C3,0)</f>
        <v>25</v>
      </c>
      <c r="D10" s="2">
        <f t="shared" si="0"/>
        <v>150</v>
      </c>
      <c r="E10" s="2">
        <f t="shared" si="0"/>
        <v>75</v>
      </c>
      <c r="F10" s="2">
        <f t="shared" si="0"/>
        <v>10</v>
      </c>
      <c r="G10" s="2">
        <f t="shared" si="0"/>
        <v>0</v>
      </c>
      <c r="H10" s="2">
        <f t="shared" si="0"/>
        <v>0</v>
      </c>
      <c r="I10" s="2"/>
      <c r="J10" t="s">
        <v>4</v>
      </c>
    </row>
    <row r="11" spans="1:10" x14ac:dyDescent="0.2">
      <c r="C11" s="2"/>
      <c r="D11" s="2"/>
      <c r="E11" s="2"/>
      <c r="F11" s="2"/>
      <c r="G11" s="2"/>
      <c r="H11" s="2"/>
      <c r="I11" s="2"/>
    </row>
    <row r="12" spans="1:10" x14ac:dyDescent="0.2">
      <c r="A12" t="s">
        <v>13</v>
      </c>
      <c r="B12" t="s">
        <v>3</v>
      </c>
      <c r="C12" s="2">
        <v>100</v>
      </c>
      <c r="D12" s="2"/>
      <c r="E12" s="2"/>
      <c r="F12" s="2"/>
      <c r="G12" s="2"/>
      <c r="H12" s="2"/>
      <c r="I12" s="2"/>
    </row>
    <row r="13" spans="1:10" x14ac:dyDescent="0.2">
      <c r="A13" s="10" t="s">
        <v>14</v>
      </c>
      <c r="B13" s="10" t="s">
        <v>9</v>
      </c>
      <c r="C13" s="14">
        <v>0.06</v>
      </c>
      <c r="D13" s="2"/>
      <c r="E13" s="2"/>
      <c r="F13" s="2"/>
      <c r="G13" s="2"/>
      <c r="H13" s="2"/>
      <c r="I13" s="2"/>
    </row>
    <row r="14" spans="1:10" x14ac:dyDescent="0.2">
      <c r="A14" t="s">
        <v>15</v>
      </c>
      <c r="B14" t="s">
        <v>12</v>
      </c>
      <c r="C14" s="2">
        <f>C12+C10</f>
        <v>125</v>
      </c>
      <c r="D14" s="2">
        <f>C14+D10</f>
        <v>275</v>
      </c>
      <c r="E14" s="2">
        <f t="shared" ref="E14:H14" si="1">D14+E10</f>
        <v>350</v>
      </c>
      <c r="F14" s="2">
        <f t="shared" si="1"/>
        <v>360</v>
      </c>
      <c r="G14" s="2">
        <f t="shared" si="1"/>
        <v>360</v>
      </c>
      <c r="H14" s="2">
        <f t="shared" si="1"/>
        <v>360</v>
      </c>
      <c r="I14" s="2"/>
      <c r="J14" t="s">
        <v>4</v>
      </c>
    </row>
    <row r="15" spans="1:10" x14ac:dyDescent="0.2">
      <c r="A15" t="s">
        <v>16</v>
      </c>
      <c r="B15" t="s">
        <v>12</v>
      </c>
      <c r="C15" s="2">
        <f>$C$13*C14</f>
        <v>7.5</v>
      </c>
      <c r="D15" s="2">
        <f t="shared" ref="D15:H15" si="2">$C$13*D14</f>
        <v>16.5</v>
      </c>
      <c r="E15" s="2">
        <f t="shared" si="2"/>
        <v>21</v>
      </c>
      <c r="F15" s="2">
        <f t="shared" si="2"/>
        <v>21.599999999999998</v>
      </c>
      <c r="G15" s="2">
        <f t="shared" si="2"/>
        <v>21.599999999999998</v>
      </c>
      <c r="H15" s="2">
        <f t="shared" si="2"/>
        <v>21.599999999999998</v>
      </c>
      <c r="I15" s="2"/>
      <c r="J15" t="s">
        <v>4</v>
      </c>
    </row>
    <row r="16" spans="1:10" x14ac:dyDescent="0.2">
      <c r="C16" s="2"/>
      <c r="D16" s="2"/>
      <c r="E16" s="2"/>
      <c r="F16" s="2"/>
      <c r="G16" s="2"/>
      <c r="H16" s="2"/>
      <c r="I16" s="2"/>
    </row>
    <row r="17" spans="1:10" x14ac:dyDescent="0.2">
      <c r="A17" s="11" t="s">
        <v>17</v>
      </c>
      <c r="B17" s="11" t="s">
        <v>18</v>
      </c>
      <c r="C17" s="12">
        <v>250</v>
      </c>
      <c r="D17" s="12">
        <v>260</v>
      </c>
      <c r="E17" s="12">
        <v>270.39999999999998</v>
      </c>
      <c r="F17" s="12">
        <v>281.21600000000001</v>
      </c>
      <c r="G17" s="12">
        <v>292.46463999999997</v>
      </c>
      <c r="H17" s="12">
        <v>304.16322559999998</v>
      </c>
      <c r="I17" s="2"/>
      <c r="J17" t="s">
        <v>4</v>
      </c>
    </row>
    <row r="18" spans="1:10" x14ac:dyDescent="0.2">
      <c r="A18" t="s">
        <v>19</v>
      </c>
      <c r="B18" t="s">
        <v>3</v>
      </c>
      <c r="C18" s="2">
        <v>50</v>
      </c>
      <c r="D18" s="2">
        <v>54</v>
      </c>
      <c r="E18" s="2">
        <v>58.32</v>
      </c>
      <c r="F18" s="2">
        <v>62.985599999999998</v>
      </c>
      <c r="G18" s="2">
        <v>68.024448000000007</v>
      </c>
      <c r="H18" s="2">
        <v>73.466403839999998</v>
      </c>
      <c r="I18" s="2"/>
      <c r="J18" t="s">
        <v>4</v>
      </c>
    </row>
    <row r="19" spans="1:10" x14ac:dyDescent="0.2">
      <c r="A19" t="s">
        <v>20</v>
      </c>
      <c r="B19" t="s">
        <v>12</v>
      </c>
      <c r="C19" s="2">
        <f>C17-C18-C15</f>
        <v>192.5</v>
      </c>
      <c r="D19" s="2">
        <f t="shared" ref="D19:H19" si="3">D17-D18-D15</f>
        <v>189.5</v>
      </c>
      <c r="E19" s="2">
        <f t="shared" si="3"/>
        <v>191.07999999999998</v>
      </c>
      <c r="F19" s="2">
        <f t="shared" si="3"/>
        <v>196.63040000000001</v>
      </c>
      <c r="G19" s="2">
        <f t="shared" si="3"/>
        <v>202.84019199999997</v>
      </c>
      <c r="H19" s="2">
        <f t="shared" si="3"/>
        <v>209.09682175999998</v>
      </c>
      <c r="I19" s="2"/>
      <c r="J19" t="s">
        <v>4</v>
      </c>
    </row>
    <row r="20" spans="1:10" x14ac:dyDescent="0.2">
      <c r="C20" s="2"/>
      <c r="D20" s="2"/>
      <c r="E20" s="2"/>
      <c r="F20" s="2"/>
      <c r="G20" s="2"/>
      <c r="H20" s="2"/>
      <c r="I20" s="2"/>
    </row>
    <row r="21" spans="1:10" x14ac:dyDescent="0.2">
      <c r="A21" t="s">
        <v>21</v>
      </c>
      <c r="B21" t="s">
        <v>3</v>
      </c>
      <c r="C21" s="2">
        <v>5</v>
      </c>
      <c r="D21" s="2">
        <v>5</v>
      </c>
      <c r="E21" s="2">
        <v>5</v>
      </c>
      <c r="F21" s="2">
        <v>5</v>
      </c>
      <c r="G21" s="2">
        <v>5</v>
      </c>
      <c r="H21" s="2">
        <v>5</v>
      </c>
      <c r="I21" s="2"/>
      <c r="J21" t="s">
        <v>22</v>
      </c>
    </row>
    <row r="22" spans="1:10" x14ac:dyDescent="0.2">
      <c r="A22" t="s">
        <v>23</v>
      </c>
      <c r="B22" t="s">
        <v>12</v>
      </c>
      <c r="C22" s="1">
        <f>IF($C$2,C4,0)*$C$7+80%*$C$8</f>
        <v>0.72000000000000008</v>
      </c>
      <c r="D22" s="1">
        <f t="shared" ref="D22:H22" si="4">IF($C$2,D4,0)*$C$7+80%*$C$8</f>
        <v>0.81500000000000006</v>
      </c>
      <c r="E22" s="1">
        <f t="shared" si="4"/>
        <v>0.86250000000000004</v>
      </c>
      <c r="F22" s="1">
        <f t="shared" si="4"/>
        <v>0.91000000000000014</v>
      </c>
      <c r="G22" s="1">
        <f t="shared" si="4"/>
        <v>0.91000000000000014</v>
      </c>
      <c r="H22" s="1">
        <f t="shared" si="4"/>
        <v>0.91000000000000014</v>
      </c>
      <c r="I22" s="8"/>
      <c r="J22" t="s">
        <v>6</v>
      </c>
    </row>
    <row r="23" spans="1:10" x14ac:dyDescent="0.2">
      <c r="A23" t="s">
        <v>24</v>
      </c>
      <c r="B23" t="s">
        <v>12</v>
      </c>
      <c r="C23" s="9">
        <f>IF($C$2,C5,0)*$C$7+35000*$C$8</f>
        <v>31500</v>
      </c>
      <c r="D23" s="9">
        <f t="shared" ref="D23:H23" si="5">IF($C$2,D5,0)*$C$7+35000*$C$8</f>
        <v>36250</v>
      </c>
      <c r="E23" s="9">
        <f t="shared" si="5"/>
        <v>41000</v>
      </c>
      <c r="F23" s="9">
        <f t="shared" si="5"/>
        <v>41000</v>
      </c>
      <c r="G23" s="9">
        <f t="shared" si="5"/>
        <v>41000</v>
      </c>
      <c r="H23" s="9">
        <f t="shared" si="5"/>
        <v>41000</v>
      </c>
      <c r="I23" s="8"/>
      <c r="J23" t="s">
        <v>25</v>
      </c>
    </row>
    <row r="25" spans="1:10" x14ac:dyDescent="0.2">
      <c r="A25" s="10" t="s">
        <v>26</v>
      </c>
      <c r="B25" s="10" t="s">
        <v>9</v>
      </c>
      <c r="C25" s="13">
        <v>10</v>
      </c>
      <c r="D25" s="13">
        <v>10.5</v>
      </c>
      <c r="E25" s="13">
        <v>11.025</v>
      </c>
      <c r="F25" s="13">
        <v>11.57625</v>
      </c>
      <c r="G25" s="13">
        <v>12.1550625</v>
      </c>
      <c r="H25" s="13">
        <v>12.762815625</v>
      </c>
      <c r="I25" s="3"/>
      <c r="J25" t="s">
        <v>22</v>
      </c>
    </row>
    <row r="26" spans="1:10" x14ac:dyDescent="0.2">
      <c r="A26" t="s">
        <v>27</v>
      </c>
      <c r="B26" t="s">
        <v>12</v>
      </c>
      <c r="C26" s="8">
        <f>MIN(C19*1000/C21*C22,C23)</f>
        <v>27720.000000000004</v>
      </c>
      <c r="D26" s="8">
        <f t="shared" ref="D26:H26" si="6">MIN(D19*1000/D21*D22,D23)</f>
        <v>30888.500000000004</v>
      </c>
      <c r="E26" s="8">
        <f t="shared" si="6"/>
        <v>32961.299999999996</v>
      </c>
      <c r="F26" s="8">
        <f t="shared" si="6"/>
        <v>35786.732800000005</v>
      </c>
      <c r="G26" s="8">
        <f t="shared" si="6"/>
        <v>36916.914944000004</v>
      </c>
      <c r="H26" s="8">
        <f t="shared" si="6"/>
        <v>38055.621560320003</v>
      </c>
      <c r="I26" s="8"/>
      <c r="J26" t="s">
        <v>25</v>
      </c>
    </row>
    <row r="27" spans="1:10" x14ac:dyDescent="0.2">
      <c r="C27" s="8"/>
      <c r="D27" s="8"/>
      <c r="E27" s="8"/>
      <c r="F27" s="8"/>
      <c r="G27" s="8"/>
      <c r="H27" s="8"/>
      <c r="I27" s="8"/>
    </row>
    <row r="28" spans="1:10" x14ac:dyDescent="0.2">
      <c r="A28" t="s">
        <v>28</v>
      </c>
      <c r="B28" t="s">
        <v>12</v>
      </c>
      <c r="C28" s="2">
        <f t="shared" ref="C28:H28" si="7">C25*C26/1000</f>
        <v>277.20000000000005</v>
      </c>
      <c r="D28" s="2">
        <f t="shared" si="7"/>
        <v>324.32925000000006</v>
      </c>
      <c r="E28" s="2">
        <f t="shared" si="7"/>
        <v>363.39833249999998</v>
      </c>
      <c r="F28" s="2">
        <f t="shared" si="7"/>
        <v>414.27616557600004</v>
      </c>
      <c r="G28" s="2">
        <f t="shared" si="7"/>
        <v>448.727408451504</v>
      </c>
      <c r="H28" s="2">
        <f t="shared" si="7"/>
        <v>485.69688146913899</v>
      </c>
      <c r="I28" s="2"/>
      <c r="J28" t="s">
        <v>4</v>
      </c>
    </row>
    <row r="29" spans="1:10" x14ac:dyDescent="0.2">
      <c r="C29" s="2"/>
      <c r="D29" s="2"/>
      <c r="E29" s="2"/>
      <c r="F29" s="2"/>
      <c r="G29" s="2"/>
      <c r="H29" s="2"/>
      <c r="I29" s="2"/>
    </row>
    <row r="30" spans="1:10" x14ac:dyDescent="0.2">
      <c r="A30" t="s">
        <v>29</v>
      </c>
      <c r="B30" t="s">
        <v>12</v>
      </c>
      <c r="C30" s="2">
        <f>C26*C21/C22/1000</f>
        <v>192.50000000000003</v>
      </c>
      <c r="D30" s="2">
        <f t="shared" ref="D30:H30" si="8">D26*D21/D22/1000</f>
        <v>189.50000000000003</v>
      </c>
      <c r="E30" s="2">
        <f t="shared" si="8"/>
        <v>191.07999999999998</v>
      </c>
      <c r="F30" s="2">
        <f t="shared" si="8"/>
        <v>196.63039999999998</v>
      </c>
      <c r="G30" s="2">
        <f t="shared" si="8"/>
        <v>202.840192</v>
      </c>
      <c r="H30" s="2">
        <f t="shared" si="8"/>
        <v>209.09682175999998</v>
      </c>
      <c r="I30" s="2"/>
    </row>
    <row r="32" spans="1:10" x14ac:dyDescent="0.2">
      <c r="A32" t="s">
        <v>30</v>
      </c>
      <c r="B32" t="s">
        <v>12</v>
      </c>
      <c r="C32" s="2">
        <f>C28-C30</f>
        <v>84.700000000000017</v>
      </c>
      <c r="D32" s="2">
        <f t="shared" ref="D32:H32" si="9">D28-D30</f>
        <v>134.82925000000003</v>
      </c>
      <c r="E32" s="2">
        <f t="shared" si="9"/>
        <v>172.3183325</v>
      </c>
      <c r="F32" s="2">
        <f t="shared" si="9"/>
        <v>217.64576557600006</v>
      </c>
      <c r="G32" s="2">
        <f t="shared" si="9"/>
        <v>245.887216451504</v>
      </c>
      <c r="H32" s="2">
        <f t="shared" si="9"/>
        <v>276.60005970913903</v>
      </c>
      <c r="I32" s="2"/>
      <c r="J32" t="s">
        <v>4</v>
      </c>
    </row>
    <row r="33" spans="1:10" x14ac:dyDescent="0.2">
      <c r="A33" t="s">
        <v>31</v>
      </c>
      <c r="B33" t="s">
        <v>12</v>
      </c>
      <c r="C33" s="1">
        <f>C32/C28</f>
        <v>0.30555555555555558</v>
      </c>
      <c r="D33" s="1">
        <f t="shared" ref="D33:H33" si="10">D32/D28</f>
        <v>0.41571720712825011</v>
      </c>
      <c r="E33" s="1">
        <f t="shared" si="10"/>
        <v>0.47418580958953632</v>
      </c>
      <c r="F33" s="1">
        <f t="shared" si="10"/>
        <v>0.52536395685083737</v>
      </c>
      <c r="G33" s="1">
        <f t="shared" si="10"/>
        <v>0.54796567319127365</v>
      </c>
      <c r="H33" s="1">
        <f t="shared" si="10"/>
        <v>0.56949111732502267</v>
      </c>
      <c r="I33" s="1"/>
      <c r="J33" t="s">
        <v>6</v>
      </c>
    </row>
    <row r="34" spans="1:10" x14ac:dyDescent="0.2">
      <c r="C34" s="1"/>
      <c r="D34" s="1"/>
      <c r="E34" s="1"/>
      <c r="F34" s="1"/>
      <c r="G34" s="1"/>
      <c r="H34" s="1"/>
      <c r="I34" s="1"/>
    </row>
    <row r="35" spans="1:10" x14ac:dyDescent="0.2">
      <c r="A35" t="s">
        <v>32</v>
      </c>
      <c r="B35" t="s">
        <v>12</v>
      </c>
      <c r="C35" s="2">
        <f>C32-C18</f>
        <v>34.700000000000017</v>
      </c>
      <c r="D35" s="2">
        <f t="shared" ref="D35:H35" si="11">D32-D18</f>
        <v>80.82925000000003</v>
      </c>
      <c r="E35" s="2">
        <f t="shared" si="11"/>
        <v>113.9983325</v>
      </c>
      <c r="F35" s="2">
        <f t="shared" si="11"/>
        <v>154.66016557600005</v>
      </c>
      <c r="G35" s="2">
        <f t="shared" si="11"/>
        <v>177.862768451504</v>
      </c>
      <c r="H35" s="2">
        <f t="shared" si="11"/>
        <v>203.13365586913903</v>
      </c>
      <c r="I35" s="2"/>
      <c r="J35" t="s">
        <v>4</v>
      </c>
    </row>
    <row r="36" spans="1:10" x14ac:dyDescent="0.2">
      <c r="A36" t="s">
        <v>33</v>
      </c>
      <c r="B36" t="s">
        <v>34</v>
      </c>
      <c r="C36" s="2">
        <v>35</v>
      </c>
      <c r="D36" s="4">
        <f>C36*1.1</f>
        <v>38.5</v>
      </c>
      <c r="E36" s="4">
        <f t="shared" ref="E36:H36" si="12">D36*1.1</f>
        <v>42.35</v>
      </c>
      <c r="F36" s="4">
        <f t="shared" si="12"/>
        <v>46.585000000000008</v>
      </c>
      <c r="G36" s="4">
        <f t="shared" si="12"/>
        <v>51.243500000000012</v>
      </c>
      <c r="H36" s="4">
        <f t="shared" si="12"/>
        <v>56.367850000000018</v>
      </c>
      <c r="I36" s="4"/>
      <c r="J36" t="s">
        <v>4</v>
      </c>
    </row>
    <row r="37" spans="1:10" x14ac:dyDescent="0.2">
      <c r="C37" s="2"/>
      <c r="D37" s="2"/>
      <c r="E37" s="2"/>
      <c r="F37" s="2"/>
      <c r="G37" s="2"/>
      <c r="H37" s="2"/>
      <c r="I37" s="2"/>
    </row>
    <row r="38" spans="1:10" x14ac:dyDescent="0.2">
      <c r="A38" t="s">
        <v>35</v>
      </c>
      <c r="B38" t="s">
        <v>12</v>
      </c>
      <c r="C38" s="2">
        <f>C35-C10-C15</f>
        <v>2.2000000000000171</v>
      </c>
      <c r="D38" s="2">
        <f t="shared" ref="D38:H38" si="13">D35-D10-D15</f>
        <v>-85.67074999999997</v>
      </c>
      <c r="E38" s="2">
        <f t="shared" si="13"/>
        <v>17.998332500000004</v>
      </c>
      <c r="F38" s="2">
        <f t="shared" si="13"/>
        <v>123.06016557600006</v>
      </c>
      <c r="G38" s="2">
        <f t="shared" si="13"/>
        <v>156.262768451504</v>
      </c>
      <c r="H38" s="2">
        <f t="shared" si="13"/>
        <v>181.53365586913904</v>
      </c>
      <c r="I38" s="2"/>
      <c r="J38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18187-0D91-1B49-A04F-8FCAC33DFBD9}">
  <dimension ref="A1:H16"/>
  <sheetViews>
    <sheetView zoomScale="130" zoomScaleNormal="13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5" sqref="C5"/>
    </sheetView>
  </sheetViews>
  <sheetFormatPr baseColWidth="10" defaultColWidth="10.83203125" defaultRowHeight="16" x14ac:dyDescent="0.2"/>
  <cols>
    <col min="1" max="1" width="16.6640625" customWidth="1"/>
  </cols>
  <sheetData>
    <row r="1" spans="1:8" x14ac:dyDescent="0.2">
      <c r="C1">
        <v>2025</v>
      </c>
      <c r="D1">
        <v>2026</v>
      </c>
      <c r="E1">
        <v>2027</v>
      </c>
      <c r="F1">
        <v>2028</v>
      </c>
      <c r="G1">
        <v>2029</v>
      </c>
      <c r="H1">
        <v>2030</v>
      </c>
    </row>
    <row r="2" spans="1:8" x14ac:dyDescent="0.2">
      <c r="A2" s="11" t="s">
        <v>0</v>
      </c>
      <c r="B2" s="11" t="s">
        <v>36</v>
      </c>
      <c r="C2" s="11">
        <v>0</v>
      </c>
    </row>
    <row r="4" spans="1:8" x14ac:dyDescent="0.2">
      <c r="A4" s="10" t="s">
        <v>8</v>
      </c>
      <c r="B4" s="10" t="s">
        <v>37</v>
      </c>
      <c r="C4" s="14">
        <v>1</v>
      </c>
    </row>
    <row r="5" spans="1:8" x14ac:dyDescent="0.2">
      <c r="A5" s="10" t="s">
        <v>8</v>
      </c>
      <c r="B5" s="10" t="s">
        <v>38</v>
      </c>
      <c r="C5" s="14">
        <v>0.8</v>
      </c>
    </row>
    <row r="6" spans="1:8" x14ac:dyDescent="0.2">
      <c r="A6" s="10" t="s">
        <v>10</v>
      </c>
      <c r="B6" s="10" t="s">
        <v>37</v>
      </c>
      <c r="C6" s="14">
        <v>0.95</v>
      </c>
    </row>
    <row r="7" spans="1:8" x14ac:dyDescent="0.2">
      <c r="A7" s="10" t="s">
        <v>10</v>
      </c>
      <c r="B7" s="10" t="s">
        <v>38</v>
      </c>
      <c r="C7" s="14">
        <v>0.85</v>
      </c>
    </row>
    <row r="9" spans="1:8" x14ac:dyDescent="0.2">
      <c r="A9" s="10" t="s">
        <v>14</v>
      </c>
      <c r="B9" s="10" t="s">
        <v>37</v>
      </c>
      <c r="C9" s="14">
        <v>0.08</v>
      </c>
    </row>
    <row r="10" spans="1:8" x14ac:dyDescent="0.2">
      <c r="A10" s="10" t="s">
        <v>14</v>
      </c>
      <c r="B10" s="10" t="s">
        <v>38</v>
      </c>
      <c r="C10" s="14">
        <v>0.04</v>
      </c>
    </row>
    <row r="12" spans="1:8" x14ac:dyDescent="0.2">
      <c r="A12" s="11" t="s">
        <v>17</v>
      </c>
      <c r="B12" s="11" t="s">
        <v>39</v>
      </c>
      <c r="C12" s="12">
        <v>250</v>
      </c>
      <c r="D12" s="12">
        <f>C12*1.08</f>
        <v>270</v>
      </c>
      <c r="E12" s="12">
        <f t="shared" ref="E12:H12" si="0">D12*1.08</f>
        <v>291.60000000000002</v>
      </c>
      <c r="F12" s="12">
        <f t="shared" si="0"/>
        <v>314.92800000000005</v>
      </c>
      <c r="G12" s="12">
        <f t="shared" si="0"/>
        <v>340.12224000000009</v>
      </c>
      <c r="H12" s="12">
        <f t="shared" si="0"/>
        <v>367.3320192000001</v>
      </c>
    </row>
    <row r="13" spans="1:8" x14ac:dyDescent="0.2">
      <c r="A13" s="11" t="s">
        <v>17</v>
      </c>
      <c r="B13" s="11" t="s">
        <v>40</v>
      </c>
      <c r="C13" s="12">
        <v>250</v>
      </c>
      <c r="D13" s="12">
        <f>C13*1</f>
        <v>250</v>
      </c>
      <c r="E13" s="12">
        <f t="shared" ref="E13:H13" si="1">D13*1</f>
        <v>250</v>
      </c>
      <c r="F13" s="12">
        <f t="shared" si="1"/>
        <v>250</v>
      </c>
      <c r="G13" s="12">
        <f t="shared" si="1"/>
        <v>250</v>
      </c>
      <c r="H13" s="12">
        <f t="shared" si="1"/>
        <v>250</v>
      </c>
    </row>
    <row r="15" spans="1:8" x14ac:dyDescent="0.2">
      <c r="A15" s="10" t="s">
        <v>26</v>
      </c>
      <c r="B15" s="10" t="s">
        <v>37</v>
      </c>
      <c r="C15" s="13">
        <v>10</v>
      </c>
      <c r="D15" s="13">
        <f>C15*1.08</f>
        <v>10.8</v>
      </c>
      <c r="E15" s="13">
        <f t="shared" ref="E15:H15" si="2">D15*1.08</f>
        <v>11.664000000000001</v>
      </c>
      <c r="F15" s="13">
        <f t="shared" si="2"/>
        <v>12.597120000000002</v>
      </c>
      <c r="G15" s="13">
        <f t="shared" si="2"/>
        <v>13.604889600000003</v>
      </c>
      <c r="H15" s="13">
        <f t="shared" si="2"/>
        <v>14.693280768000005</v>
      </c>
    </row>
    <row r="16" spans="1:8" x14ac:dyDescent="0.2">
      <c r="A16" s="10" t="s">
        <v>26</v>
      </c>
      <c r="B16" s="10" t="s">
        <v>38</v>
      </c>
      <c r="C16" s="13">
        <v>10</v>
      </c>
      <c r="D16" s="15">
        <f>C16*0.9</f>
        <v>9</v>
      </c>
      <c r="E16" s="15">
        <f>D16*0.9</f>
        <v>8.1</v>
      </c>
      <c r="F16" s="15">
        <f>E16</f>
        <v>8.1</v>
      </c>
      <c r="G16" s="15">
        <f>F16</f>
        <v>8.1</v>
      </c>
      <c r="H16" s="15">
        <f>G16</f>
        <v>8.1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72C4-FAB6-CA49-87BB-C1FEF0D3FFE6}">
  <dimension ref="A1:B12"/>
  <sheetViews>
    <sheetView topLeftCell="B1" workbookViewId="0">
      <selection activeCell="D3" sqref="D3"/>
    </sheetView>
  </sheetViews>
  <sheetFormatPr baseColWidth="10" defaultColWidth="10.83203125" defaultRowHeight="16" x14ac:dyDescent="0.2"/>
  <cols>
    <col min="1" max="1" width="28" bestFit="1" customWidth="1"/>
    <col min="2" max="2" width="255.83203125" bestFit="1" customWidth="1"/>
  </cols>
  <sheetData>
    <row r="1" spans="1:2" x14ac:dyDescent="0.2">
      <c r="A1" s="5" t="s">
        <v>41</v>
      </c>
      <c r="B1" s="5" t="s">
        <v>42</v>
      </c>
    </row>
    <row r="2" spans="1:2" x14ac:dyDescent="0.2">
      <c r="A2" t="s">
        <v>43</v>
      </c>
      <c r="B2" t="s">
        <v>225</v>
      </c>
    </row>
    <row r="3" spans="1:2" ht="409.6" x14ac:dyDescent="0.2">
      <c r="A3" s="5" t="s">
        <v>44</v>
      </c>
      <c r="B3" s="7" t="s">
        <v>61</v>
      </c>
    </row>
    <row r="4" spans="1:2" ht="409.6" x14ac:dyDescent="0.2">
      <c r="A4" s="5" t="s">
        <v>45</v>
      </c>
      <c r="B4" s="7" t="s">
        <v>224</v>
      </c>
    </row>
    <row r="5" spans="1:2" ht="409.6" x14ac:dyDescent="0.2">
      <c r="A5" s="5" t="s">
        <v>46</v>
      </c>
      <c r="B5" s="7" t="s">
        <v>59</v>
      </c>
    </row>
    <row r="6" spans="1:2" ht="409.6" x14ac:dyDescent="0.2">
      <c r="A6" s="5" t="s">
        <v>47</v>
      </c>
      <c r="B6" s="7" t="s">
        <v>59</v>
      </c>
    </row>
    <row r="7" spans="1:2" ht="409.6" x14ac:dyDescent="0.2">
      <c r="A7" s="5" t="s">
        <v>48</v>
      </c>
      <c r="B7" s="7" t="s">
        <v>60</v>
      </c>
    </row>
    <row r="8" spans="1:2" ht="34" x14ac:dyDescent="0.2">
      <c r="A8" s="5" t="s">
        <v>49</v>
      </c>
      <c r="B8" s="7" t="s">
        <v>50</v>
      </c>
    </row>
    <row r="9" spans="1:2" x14ac:dyDescent="0.2">
      <c r="A9" t="s">
        <v>51</v>
      </c>
      <c r="B9" t="s">
        <v>52</v>
      </c>
    </row>
    <row r="10" spans="1:2" x14ac:dyDescent="0.2">
      <c r="A10" t="s">
        <v>53</v>
      </c>
      <c r="B10" t="s">
        <v>54</v>
      </c>
    </row>
    <row r="11" spans="1:2" ht="17" x14ac:dyDescent="0.2">
      <c r="A11" s="5" t="s">
        <v>55</v>
      </c>
      <c r="B11" s="7" t="s">
        <v>56</v>
      </c>
    </row>
    <row r="12" spans="1:2" ht="17" x14ac:dyDescent="0.2">
      <c r="A12" s="5" t="s">
        <v>57</v>
      </c>
      <c r="B12" s="7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1C76-B5C3-BA4F-8E38-32767FF1FF03}">
  <dimension ref="A1:A163"/>
  <sheetViews>
    <sheetView workbookViewId="0">
      <selection activeCell="D34" sqref="D34"/>
    </sheetView>
  </sheetViews>
  <sheetFormatPr baseColWidth="10" defaultColWidth="10.83203125" defaultRowHeight="16" x14ac:dyDescent="0.2"/>
  <sheetData>
    <row r="1" spans="1:1" ht="409.5" x14ac:dyDescent="0.2">
      <c r="A1" s="6" t="s">
        <v>58</v>
      </c>
    </row>
    <row r="2" spans="1:1" ht="409.5" x14ac:dyDescent="0.2">
      <c r="A2" s="6" t="s">
        <v>62</v>
      </c>
    </row>
    <row r="3" spans="1:1" ht="409.5" x14ac:dyDescent="0.2">
      <c r="A3" s="6" t="s">
        <v>63</v>
      </c>
    </row>
    <row r="4" spans="1:1" ht="409.6" x14ac:dyDescent="0.2">
      <c r="A4" s="6" t="s">
        <v>64</v>
      </c>
    </row>
    <row r="5" spans="1:1" ht="409.6" x14ac:dyDescent="0.2">
      <c r="A5" s="6" t="s">
        <v>65</v>
      </c>
    </row>
    <row r="6" spans="1:1" ht="409.6" x14ac:dyDescent="0.2">
      <c r="A6" s="6" t="s">
        <v>66</v>
      </c>
    </row>
    <row r="7" spans="1:1" ht="409.6" x14ac:dyDescent="0.2">
      <c r="A7" s="6" t="s">
        <v>67</v>
      </c>
    </row>
    <row r="8" spans="1:1" ht="409.6" x14ac:dyDescent="0.2">
      <c r="A8" s="6" t="s">
        <v>68</v>
      </c>
    </row>
    <row r="9" spans="1:1" ht="409.6" x14ac:dyDescent="0.2">
      <c r="A9" s="6" t="s">
        <v>69</v>
      </c>
    </row>
    <row r="10" spans="1:1" ht="409.6" x14ac:dyDescent="0.2">
      <c r="A10" s="6" t="s">
        <v>70</v>
      </c>
    </row>
    <row r="11" spans="1:1" ht="409.6" x14ac:dyDescent="0.2">
      <c r="A11" s="6" t="s">
        <v>71</v>
      </c>
    </row>
    <row r="12" spans="1:1" ht="409.6" x14ac:dyDescent="0.2">
      <c r="A12" s="6" t="s">
        <v>72</v>
      </c>
    </row>
    <row r="13" spans="1:1" ht="409.6" x14ac:dyDescent="0.2">
      <c r="A13" s="6" t="s">
        <v>73</v>
      </c>
    </row>
    <row r="14" spans="1:1" ht="409.6" x14ac:dyDescent="0.2">
      <c r="A14" s="6" t="s">
        <v>74</v>
      </c>
    </row>
    <row r="15" spans="1:1" ht="409.6" x14ac:dyDescent="0.2">
      <c r="A15" s="6" t="s">
        <v>75</v>
      </c>
    </row>
    <row r="16" spans="1:1" ht="409.6" x14ac:dyDescent="0.2">
      <c r="A16" s="6" t="s">
        <v>76</v>
      </c>
    </row>
    <row r="17" spans="1:1" ht="409.6" x14ac:dyDescent="0.2">
      <c r="A17" s="6" t="s">
        <v>77</v>
      </c>
    </row>
    <row r="18" spans="1:1" ht="409.6" x14ac:dyDescent="0.2">
      <c r="A18" s="6" t="s">
        <v>78</v>
      </c>
    </row>
    <row r="19" spans="1:1" ht="409.6" x14ac:dyDescent="0.2">
      <c r="A19" s="6" t="s">
        <v>79</v>
      </c>
    </row>
    <row r="20" spans="1:1" ht="409.6" x14ac:dyDescent="0.2">
      <c r="A20" s="6" t="s">
        <v>80</v>
      </c>
    </row>
    <row r="21" spans="1:1" ht="409.6" x14ac:dyDescent="0.2">
      <c r="A21" s="6" t="s">
        <v>81</v>
      </c>
    </row>
    <row r="22" spans="1:1" ht="409.6" x14ac:dyDescent="0.2">
      <c r="A22" s="6" t="s">
        <v>82</v>
      </c>
    </row>
    <row r="23" spans="1:1" ht="409.6" x14ac:dyDescent="0.2">
      <c r="A23" s="6" t="s">
        <v>83</v>
      </c>
    </row>
    <row r="24" spans="1:1" ht="409.6" x14ac:dyDescent="0.2">
      <c r="A24" s="6" t="s">
        <v>84</v>
      </c>
    </row>
    <row r="25" spans="1:1" ht="409.6" x14ac:dyDescent="0.2">
      <c r="A25" s="6" t="s">
        <v>85</v>
      </c>
    </row>
    <row r="26" spans="1:1" ht="409.6" x14ac:dyDescent="0.2">
      <c r="A26" s="6" t="s">
        <v>86</v>
      </c>
    </row>
    <row r="27" spans="1:1" ht="409.6" x14ac:dyDescent="0.2">
      <c r="A27" s="6" t="s">
        <v>87</v>
      </c>
    </row>
    <row r="28" spans="1:1" ht="409.6" x14ac:dyDescent="0.2">
      <c r="A28" s="6" t="s">
        <v>88</v>
      </c>
    </row>
    <row r="29" spans="1:1" ht="409.6" x14ac:dyDescent="0.2">
      <c r="A29" s="6" t="s">
        <v>89</v>
      </c>
    </row>
    <row r="30" spans="1:1" ht="409.6" x14ac:dyDescent="0.2">
      <c r="A30" s="6" t="s">
        <v>90</v>
      </c>
    </row>
    <row r="31" spans="1:1" ht="409.6" x14ac:dyDescent="0.2">
      <c r="A31" s="6" t="s">
        <v>91</v>
      </c>
    </row>
    <row r="32" spans="1:1" ht="409.6" x14ac:dyDescent="0.2">
      <c r="A32" s="6" t="s">
        <v>92</v>
      </c>
    </row>
    <row r="33" spans="1:1" ht="409.6" x14ac:dyDescent="0.2">
      <c r="A33" s="6" t="s">
        <v>93</v>
      </c>
    </row>
    <row r="34" spans="1:1" ht="409.6" x14ac:dyDescent="0.2">
      <c r="A34" s="6" t="s">
        <v>94</v>
      </c>
    </row>
    <row r="35" spans="1:1" ht="409.6" x14ac:dyDescent="0.2">
      <c r="A35" s="6" t="s">
        <v>95</v>
      </c>
    </row>
    <row r="36" spans="1:1" ht="409.6" x14ac:dyDescent="0.2">
      <c r="A36" s="6" t="s">
        <v>96</v>
      </c>
    </row>
    <row r="37" spans="1:1" ht="409.6" x14ac:dyDescent="0.2">
      <c r="A37" s="6" t="s">
        <v>97</v>
      </c>
    </row>
    <row r="38" spans="1:1" ht="409.6" x14ac:dyDescent="0.2">
      <c r="A38" s="6" t="s">
        <v>98</v>
      </c>
    </row>
    <row r="39" spans="1:1" ht="409.6" x14ac:dyDescent="0.2">
      <c r="A39" s="6" t="s">
        <v>99</v>
      </c>
    </row>
    <row r="40" spans="1:1" ht="409.6" x14ac:dyDescent="0.2">
      <c r="A40" s="6" t="s">
        <v>100</v>
      </c>
    </row>
    <row r="41" spans="1:1" ht="409.6" x14ac:dyDescent="0.2">
      <c r="A41" s="6" t="s">
        <v>101</v>
      </c>
    </row>
    <row r="42" spans="1:1" ht="409.6" x14ac:dyDescent="0.2">
      <c r="A42" s="6" t="s">
        <v>102</v>
      </c>
    </row>
    <row r="43" spans="1:1" ht="409.6" x14ac:dyDescent="0.2">
      <c r="A43" s="6" t="s">
        <v>103</v>
      </c>
    </row>
    <row r="44" spans="1:1" ht="409.6" x14ac:dyDescent="0.2">
      <c r="A44" s="6" t="s">
        <v>104</v>
      </c>
    </row>
    <row r="45" spans="1:1" ht="409.6" x14ac:dyDescent="0.2">
      <c r="A45" s="6" t="s">
        <v>105</v>
      </c>
    </row>
    <row r="46" spans="1:1" ht="409.6" x14ac:dyDescent="0.2">
      <c r="A46" s="6" t="s">
        <v>106</v>
      </c>
    </row>
    <row r="47" spans="1:1" ht="409.6" x14ac:dyDescent="0.2">
      <c r="A47" s="6" t="s">
        <v>107</v>
      </c>
    </row>
    <row r="48" spans="1:1" ht="409.6" x14ac:dyDescent="0.2">
      <c r="A48" s="6" t="s">
        <v>108</v>
      </c>
    </row>
    <row r="49" spans="1:1" ht="409.6" x14ac:dyDescent="0.2">
      <c r="A49" s="6" t="s">
        <v>109</v>
      </c>
    </row>
    <row r="50" spans="1:1" ht="409.6" x14ac:dyDescent="0.2">
      <c r="A50" s="6" t="s">
        <v>110</v>
      </c>
    </row>
    <row r="51" spans="1:1" ht="409.6" x14ac:dyDescent="0.2">
      <c r="A51" s="6" t="s">
        <v>111</v>
      </c>
    </row>
    <row r="52" spans="1:1" ht="409.6" x14ac:dyDescent="0.2">
      <c r="A52" s="6" t="s">
        <v>112</v>
      </c>
    </row>
    <row r="53" spans="1:1" ht="409.6" x14ac:dyDescent="0.2">
      <c r="A53" s="6" t="s">
        <v>113</v>
      </c>
    </row>
    <row r="54" spans="1:1" ht="409.6" x14ac:dyDescent="0.2">
      <c r="A54" s="6" t="s">
        <v>114</v>
      </c>
    </row>
    <row r="55" spans="1:1" ht="409.6" x14ac:dyDescent="0.2">
      <c r="A55" s="6" t="s">
        <v>115</v>
      </c>
    </row>
    <row r="56" spans="1:1" ht="409.6" x14ac:dyDescent="0.2">
      <c r="A56" s="6" t="s">
        <v>116</v>
      </c>
    </row>
    <row r="57" spans="1:1" ht="409.6" x14ac:dyDescent="0.2">
      <c r="A57" s="6" t="s">
        <v>117</v>
      </c>
    </row>
    <row r="58" spans="1:1" ht="409.6" x14ac:dyDescent="0.2">
      <c r="A58" s="6" t="s">
        <v>118</v>
      </c>
    </row>
    <row r="59" spans="1:1" ht="409.6" x14ac:dyDescent="0.2">
      <c r="A59" s="6" t="s">
        <v>119</v>
      </c>
    </row>
    <row r="60" spans="1:1" ht="409.6" x14ac:dyDescent="0.2">
      <c r="A60" s="6" t="s">
        <v>120</v>
      </c>
    </row>
    <row r="61" spans="1:1" ht="409.6" x14ac:dyDescent="0.2">
      <c r="A61" s="6" t="s">
        <v>121</v>
      </c>
    </row>
    <row r="62" spans="1:1" ht="409.6" x14ac:dyDescent="0.2">
      <c r="A62" s="6" t="s">
        <v>122</v>
      </c>
    </row>
    <row r="63" spans="1:1" ht="409.6" x14ac:dyDescent="0.2">
      <c r="A63" s="6" t="s">
        <v>123</v>
      </c>
    </row>
    <row r="64" spans="1:1" ht="409.6" x14ac:dyDescent="0.2">
      <c r="A64" s="6" t="s">
        <v>124</v>
      </c>
    </row>
    <row r="65" spans="1:1" ht="409.6" x14ac:dyDescent="0.2">
      <c r="A65" s="6" t="s">
        <v>125</v>
      </c>
    </row>
    <row r="66" spans="1:1" ht="409.6" x14ac:dyDescent="0.2">
      <c r="A66" s="6" t="s">
        <v>126</v>
      </c>
    </row>
    <row r="67" spans="1:1" ht="409.6" x14ac:dyDescent="0.2">
      <c r="A67" s="6" t="s">
        <v>127</v>
      </c>
    </row>
    <row r="68" spans="1:1" ht="409.6" x14ac:dyDescent="0.2">
      <c r="A68" s="6" t="s">
        <v>128</v>
      </c>
    </row>
    <row r="69" spans="1:1" ht="409.6" x14ac:dyDescent="0.2">
      <c r="A69" s="6" t="s">
        <v>129</v>
      </c>
    </row>
    <row r="70" spans="1:1" ht="409.6" x14ac:dyDescent="0.2">
      <c r="A70" s="6" t="s">
        <v>130</v>
      </c>
    </row>
    <row r="71" spans="1:1" ht="409.6" x14ac:dyDescent="0.2">
      <c r="A71" s="6" t="s">
        <v>131</v>
      </c>
    </row>
    <row r="72" spans="1:1" ht="409.6" x14ac:dyDescent="0.2">
      <c r="A72" s="6" t="s">
        <v>132</v>
      </c>
    </row>
    <row r="73" spans="1:1" ht="409.6" x14ac:dyDescent="0.2">
      <c r="A73" s="6" t="s">
        <v>133</v>
      </c>
    </row>
    <row r="74" spans="1:1" ht="409.6" x14ac:dyDescent="0.2">
      <c r="A74" s="6" t="s">
        <v>134</v>
      </c>
    </row>
    <row r="75" spans="1:1" ht="409.6" x14ac:dyDescent="0.2">
      <c r="A75" s="6" t="s">
        <v>135</v>
      </c>
    </row>
    <row r="76" spans="1:1" ht="409.6" x14ac:dyDescent="0.2">
      <c r="A76" s="6" t="s">
        <v>136</v>
      </c>
    </row>
    <row r="77" spans="1:1" ht="409.6" x14ac:dyDescent="0.2">
      <c r="A77" s="6" t="s">
        <v>137</v>
      </c>
    </row>
    <row r="78" spans="1:1" ht="409.6" x14ac:dyDescent="0.2">
      <c r="A78" s="6" t="s">
        <v>138</v>
      </c>
    </row>
    <row r="79" spans="1:1" ht="409.6" x14ac:dyDescent="0.2">
      <c r="A79" s="6" t="s">
        <v>139</v>
      </c>
    </row>
    <row r="80" spans="1:1" ht="409.6" x14ac:dyDescent="0.2">
      <c r="A80" s="6" t="s">
        <v>140</v>
      </c>
    </row>
    <row r="81" spans="1:1" ht="409.6" x14ac:dyDescent="0.2">
      <c r="A81" s="6" t="s">
        <v>141</v>
      </c>
    </row>
    <row r="82" spans="1:1" ht="409.6" x14ac:dyDescent="0.2">
      <c r="A82" s="6" t="s">
        <v>142</v>
      </c>
    </row>
    <row r="83" spans="1:1" ht="409.6" x14ac:dyDescent="0.2">
      <c r="A83" s="6" t="s">
        <v>143</v>
      </c>
    </row>
    <row r="84" spans="1:1" ht="409.6" x14ac:dyDescent="0.2">
      <c r="A84" s="6" t="s">
        <v>144</v>
      </c>
    </row>
    <row r="85" spans="1:1" ht="409.6" x14ac:dyDescent="0.2">
      <c r="A85" s="6" t="s">
        <v>145</v>
      </c>
    </row>
    <row r="86" spans="1:1" ht="409.6" x14ac:dyDescent="0.2">
      <c r="A86" s="6" t="s">
        <v>146</v>
      </c>
    </row>
    <row r="87" spans="1:1" ht="409.6" x14ac:dyDescent="0.2">
      <c r="A87" s="6" t="s">
        <v>147</v>
      </c>
    </row>
    <row r="88" spans="1:1" ht="409.6" x14ac:dyDescent="0.2">
      <c r="A88" s="6" t="s">
        <v>148</v>
      </c>
    </row>
    <row r="89" spans="1:1" ht="409.6" x14ac:dyDescent="0.2">
      <c r="A89" s="6" t="s">
        <v>149</v>
      </c>
    </row>
    <row r="90" spans="1:1" ht="409.6" x14ac:dyDescent="0.2">
      <c r="A90" s="6" t="s">
        <v>150</v>
      </c>
    </row>
    <row r="91" spans="1:1" ht="409.6" x14ac:dyDescent="0.2">
      <c r="A91" s="6" t="s">
        <v>151</v>
      </c>
    </row>
    <row r="92" spans="1:1" ht="409.6" x14ac:dyDescent="0.2">
      <c r="A92" s="6" t="s">
        <v>152</v>
      </c>
    </row>
    <row r="93" spans="1:1" ht="409.6" x14ac:dyDescent="0.2">
      <c r="A93" s="6" t="s">
        <v>153</v>
      </c>
    </row>
    <row r="94" spans="1:1" ht="409.6" x14ac:dyDescent="0.2">
      <c r="A94" s="6" t="s">
        <v>154</v>
      </c>
    </row>
    <row r="95" spans="1:1" ht="409.6" x14ac:dyDescent="0.2">
      <c r="A95" s="6" t="s">
        <v>155</v>
      </c>
    </row>
    <row r="96" spans="1:1" ht="409.6" x14ac:dyDescent="0.2">
      <c r="A96" s="6" t="s">
        <v>156</v>
      </c>
    </row>
    <row r="97" spans="1:1" ht="409.6" x14ac:dyDescent="0.2">
      <c r="A97" s="6" t="s">
        <v>157</v>
      </c>
    </row>
    <row r="98" spans="1:1" ht="409.6" x14ac:dyDescent="0.2">
      <c r="A98" s="6" t="s">
        <v>158</v>
      </c>
    </row>
    <row r="99" spans="1:1" ht="409.6" x14ac:dyDescent="0.2">
      <c r="A99" s="6" t="s">
        <v>159</v>
      </c>
    </row>
    <row r="100" spans="1:1" ht="409.6" x14ac:dyDescent="0.2">
      <c r="A100" s="6" t="s">
        <v>160</v>
      </c>
    </row>
    <row r="101" spans="1:1" ht="409.6" x14ac:dyDescent="0.2">
      <c r="A101" s="6" t="s">
        <v>161</v>
      </c>
    </row>
    <row r="102" spans="1:1" ht="409.6" x14ac:dyDescent="0.2">
      <c r="A102" s="6" t="s">
        <v>162</v>
      </c>
    </row>
    <row r="103" spans="1:1" ht="409.6" x14ac:dyDescent="0.2">
      <c r="A103" s="6" t="s">
        <v>163</v>
      </c>
    </row>
    <row r="104" spans="1:1" ht="409.6" x14ac:dyDescent="0.2">
      <c r="A104" s="6" t="s">
        <v>164</v>
      </c>
    </row>
    <row r="105" spans="1:1" ht="409.6" x14ac:dyDescent="0.2">
      <c r="A105" s="6" t="s">
        <v>165</v>
      </c>
    </row>
    <row r="106" spans="1:1" ht="409.6" x14ac:dyDescent="0.2">
      <c r="A106" s="6" t="s">
        <v>166</v>
      </c>
    </row>
    <row r="107" spans="1:1" ht="409.6" x14ac:dyDescent="0.2">
      <c r="A107" s="6" t="s">
        <v>167</v>
      </c>
    </row>
    <row r="108" spans="1:1" ht="409.6" x14ac:dyDescent="0.2">
      <c r="A108" s="6" t="s">
        <v>168</v>
      </c>
    </row>
    <row r="109" spans="1:1" ht="409.6" x14ac:dyDescent="0.2">
      <c r="A109" s="6" t="s">
        <v>169</v>
      </c>
    </row>
    <row r="110" spans="1:1" ht="409.6" x14ac:dyDescent="0.2">
      <c r="A110" s="6" t="s">
        <v>170</v>
      </c>
    </row>
    <row r="111" spans="1:1" ht="409.6" x14ac:dyDescent="0.2">
      <c r="A111" s="6" t="s">
        <v>171</v>
      </c>
    </row>
    <row r="112" spans="1:1" ht="409.6" x14ac:dyDescent="0.2">
      <c r="A112" s="6" t="s">
        <v>172</v>
      </c>
    </row>
    <row r="113" spans="1:1" ht="409.6" x14ac:dyDescent="0.2">
      <c r="A113" s="6" t="s">
        <v>173</v>
      </c>
    </row>
    <row r="114" spans="1:1" ht="409.6" x14ac:dyDescent="0.2">
      <c r="A114" s="6" t="s">
        <v>174</v>
      </c>
    </row>
    <row r="115" spans="1:1" ht="409.6" x14ac:dyDescent="0.2">
      <c r="A115" s="6" t="s">
        <v>175</v>
      </c>
    </row>
    <row r="116" spans="1:1" ht="409.6" x14ac:dyDescent="0.2">
      <c r="A116" s="6" t="s">
        <v>176</v>
      </c>
    </row>
    <row r="117" spans="1:1" ht="409.6" x14ac:dyDescent="0.2">
      <c r="A117" s="6" t="s">
        <v>177</v>
      </c>
    </row>
    <row r="118" spans="1:1" ht="409.6" x14ac:dyDescent="0.2">
      <c r="A118" s="6" t="s">
        <v>178</v>
      </c>
    </row>
    <row r="119" spans="1:1" ht="409.6" x14ac:dyDescent="0.2">
      <c r="A119" s="6" t="s">
        <v>179</v>
      </c>
    </row>
    <row r="120" spans="1:1" ht="409.6" x14ac:dyDescent="0.2">
      <c r="A120" s="6" t="s">
        <v>180</v>
      </c>
    </row>
    <row r="121" spans="1:1" ht="409.6" x14ac:dyDescent="0.2">
      <c r="A121" s="6" t="s">
        <v>181</v>
      </c>
    </row>
    <row r="122" spans="1:1" ht="409.6" x14ac:dyDescent="0.2">
      <c r="A122" s="6" t="s">
        <v>182</v>
      </c>
    </row>
    <row r="123" spans="1:1" ht="409.6" x14ac:dyDescent="0.2">
      <c r="A123" s="6" t="s">
        <v>183</v>
      </c>
    </row>
    <row r="124" spans="1:1" ht="409.6" x14ac:dyDescent="0.2">
      <c r="A124" s="6" t="s">
        <v>184</v>
      </c>
    </row>
    <row r="125" spans="1:1" ht="409.6" x14ac:dyDescent="0.2">
      <c r="A125" s="6" t="s">
        <v>185</v>
      </c>
    </row>
    <row r="126" spans="1:1" ht="409.6" x14ac:dyDescent="0.2">
      <c r="A126" s="6" t="s">
        <v>186</v>
      </c>
    </row>
    <row r="127" spans="1:1" ht="409.6" x14ac:dyDescent="0.2">
      <c r="A127" s="6" t="s">
        <v>187</v>
      </c>
    </row>
    <row r="128" spans="1:1" ht="409.6" x14ac:dyDescent="0.2">
      <c r="A128" s="6" t="s">
        <v>188</v>
      </c>
    </row>
    <row r="129" spans="1:1" ht="409.6" x14ac:dyDescent="0.2">
      <c r="A129" s="6" t="s">
        <v>189</v>
      </c>
    </row>
    <row r="130" spans="1:1" ht="409.6" x14ac:dyDescent="0.2">
      <c r="A130" s="6" t="s">
        <v>190</v>
      </c>
    </row>
    <row r="131" spans="1:1" ht="409.6" x14ac:dyDescent="0.2">
      <c r="A131" s="6" t="s">
        <v>191</v>
      </c>
    </row>
    <row r="132" spans="1:1" ht="409.6" x14ac:dyDescent="0.2">
      <c r="A132" s="6" t="s">
        <v>192</v>
      </c>
    </row>
    <row r="133" spans="1:1" ht="409.6" x14ac:dyDescent="0.2">
      <c r="A133" s="6" t="s">
        <v>193</v>
      </c>
    </row>
    <row r="134" spans="1:1" ht="409.6" x14ac:dyDescent="0.2">
      <c r="A134" s="6" t="s">
        <v>194</v>
      </c>
    </row>
    <row r="135" spans="1:1" ht="409.6" x14ac:dyDescent="0.2">
      <c r="A135" s="6" t="s">
        <v>195</v>
      </c>
    </row>
    <row r="136" spans="1:1" ht="409.6" x14ac:dyDescent="0.2">
      <c r="A136" s="6" t="s">
        <v>196</v>
      </c>
    </row>
    <row r="137" spans="1:1" ht="409.6" x14ac:dyDescent="0.2">
      <c r="A137" s="6" t="s">
        <v>197</v>
      </c>
    </row>
    <row r="138" spans="1:1" ht="409.6" x14ac:dyDescent="0.2">
      <c r="A138" s="6" t="s">
        <v>198</v>
      </c>
    </row>
    <row r="139" spans="1:1" ht="409.6" x14ac:dyDescent="0.2">
      <c r="A139" s="6" t="s">
        <v>199</v>
      </c>
    </row>
    <row r="140" spans="1:1" ht="409.6" x14ac:dyDescent="0.2">
      <c r="A140" s="6" t="s">
        <v>200</v>
      </c>
    </row>
    <row r="141" spans="1:1" ht="409.6" x14ac:dyDescent="0.2">
      <c r="A141" s="6" t="s">
        <v>201</v>
      </c>
    </row>
    <row r="142" spans="1:1" ht="409.6" x14ac:dyDescent="0.2">
      <c r="A142" s="6" t="s">
        <v>202</v>
      </c>
    </row>
    <row r="143" spans="1:1" ht="409.6" x14ac:dyDescent="0.2">
      <c r="A143" s="6" t="s">
        <v>203</v>
      </c>
    </row>
    <row r="144" spans="1:1" ht="409.6" x14ac:dyDescent="0.2">
      <c r="A144" s="6" t="s">
        <v>204</v>
      </c>
    </row>
    <row r="145" spans="1:1" ht="409.6" x14ac:dyDescent="0.2">
      <c r="A145" s="6" t="s">
        <v>205</v>
      </c>
    </row>
    <row r="146" spans="1:1" ht="409.6" x14ac:dyDescent="0.2">
      <c r="A146" s="6" t="s">
        <v>206</v>
      </c>
    </row>
    <row r="147" spans="1:1" ht="409.6" x14ac:dyDescent="0.2">
      <c r="A147" s="6" t="s">
        <v>207</v>
      </c>
    </row>
    <row r="148" spans="1:1" ht="409.6" x14ac:dyDescent="0.2">
      <c r="A148" s="6" t="s">
        <v>208</v>
      </c>
    </row>
    <row r="149" spans="1:1" ht="409.6" x14ac:dyDescent="0.2">
      <c r="A149" s="6" t="s">
        <v>209</v>
      </c>
    </row>
    <row r="150" spans="1:1" ht="409.6" x14ac:dyDescent="0.2">
      <c r="A150" s="6" t="s">
        <v>210</v>
      </c>
    </row>
    <row r="151" spans="1:1" ht="409.6" x14ac:dyDescent="0.2">
      <c r="A151" s="6" t="s">
        <v>211</v>
      </c>
    </row>
    <row r="152" spans="1:1" ht="409.6" x14ac:dyDescent="0.2">
      <c r="A152" s="6" t="s">
        <v>212</v>
      </c>
    </row>
    <row r="153" spans="1:1" ht="409.6" x14ac:dyDescent="0.2">
      <c r="A153" s="6" t="s">
        <v>213</v>
      </c>
    </row>
    <row r="154" spans="1:1" ht="409.6" x14ac:dyDescent="0.2">
      <c r="A154" s="6" t="s">
        <v>214</v>
      </c>
    </row>
    <row r="155" spans="1:1" ht="409.6" x14ac:dyDescent="0.2">
      <c r="A155" s="6" t="s">
        <v>215</v>
      </c>
    </row>
    <row r="156" spans="1:1" ht="409.6" x14ac:dyDescent="0.2">
      <c r="A156" s="6" t="s">
        <v>216</v>
      </c>
    </row>
    <row r="157" spans="1:1" ht="409.6" x14ac:dyDescent="0.2">
      <c r="A157" s="6" t="s">
        <v>217</v>
      </c>
    </row>
    <row r="158" spans="1:1" ht="409.6" x14ac:dyDescent="0.2">
      <c r="A158" s="6" t="s">
        <v>218</v>
      </c>
    </row>
    <row r="159" spans="1:1" ht="409.6" x14ac:dyDescent="0.2">
      <c r="A159" s="6" t="s">
        <v>219</v>
      </c>
    </row>
    <row r="160" spans="1:1" ht="409.6" x14ac:dyDescent="0.2">
      <c r="A160" s="6" t="s">
        <v>220</v>
      </c>
    </row>
    <row r="161" spans="1:1" ht="409.6" x14ac:dyDescent="0.2">
      <c r="A161" s="6" t="s">
        <v>221</v>
      </c>
    </row>
    <row r="162" spans="1:1" ht="409.6" x14ac:dyDescent="0.2">
      <c r="A162" s="6" t="s">
        <v>222</v>
      </c>
    </row>
    <row r="163" spans="1:1" ht="409.6" x14ac:dyDescent="0.2">
      <c r="A163" s="6" t="s">
        <v>223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c84e072-72d6-49cf-846a-c3e677fb7dd8}" enabled="0" method="" siteId="{fc84e072-72d6-49cf-846a-c3e677fb7dd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Model</vt:lpstr>
      <vt:lpstr>Alternative Inputs</vt:lpstr>
      <vt:lpstr>IterationSettings</vt:lpstr>
      <vt:lpstr>IterationData_JSON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D'Arcy</dc:creator>
  <cp:keywords/>
  <dc:description/>
  <cp:lastModifiedBy>Mark D'Arcy</cp:lastModifiedBy>
  <cp:revision/>
  <dcterms:created xsi:type="dcterms:W3CDTF">2025-06-18T00:50:30Z</dcterms:created>
  <dcterms:modified xsi:type="dcterms:W3CDTF">2025-06-26T02:07:03Z</dcterms:modified>
  <cp:category/>
  <cp:contentStatus/>
</cp:coreProperties>
</file>